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47F4CE-E46A-4875-9EE3-B62CCBC31D5D}" xr6:coauthVersionLast="47" xr6:coauthVersionMax="47" xr10:uidLastSave="{00000000-0000-0000-0000-000000000000}"/>
  <bookViews>
    <workbookView xWindow="-110" yWindow="-110" windowWidth="19420" windowHeight="10300" tabRatio="643" activeTab="4" xr2:uid="{00000000-000D-0000-FFFF-FFFF00000000}"/>
  </bookViews>
  <sheets>
    <sheet name="🏠 Immobiliare" sheetId="1" r:id="rId1"/>
    <sheet name="📈 Mobiliare" sheetId="2" r:id="rId2"/>
    <sheet name="💰 Liquidità" sheetId="3" r:id="rId3"/>
    <sheet name="🏦 Debiti" sheetId="4" r:id="rId4"/>
    <sheet name="📊 Riepilogo" sheetId="5" r:id="rId5"/>
    <sheet name="ℹ️ Guida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4" i="4" l="1"/>
  <c r="B25" i="5" s="1"/>
  <c r="C14" i="4"/>
  <c r="D14" i="3"/>
  <c r="F19" i="2"/>
  <c r="B19" i="5" s="1"/>
  <c r="E19" i="2"/>
  <c r="D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F6" i="2"/>
  <c r="G6" i="2" s="1"/>
  <c r="F5" i="2"/>
  <c r="G5" i="2" s="1"/>
  <c r="F4" i="2"/>
  <c r="G4" i="2" s="1"/>
  <c r="G14" i="1"/>
  <c r="B24" i="5" s="1"/>
  <c r="F14" i="1"/>
  <c r="E14" i="1"/>
  <c r="D14" i="1"/>
  <c r="C14" i="1"/>
  <c r="H13" i="1"/>
  <c r="G13" i="1"/>
  <c r="E13" i="1"/>
  <c r="H12" i="1"/>
  <c r="G12" i="1"/>
  <c r="E12" i="1"/>
  <c r="H11" i="1"/>
  <c r="G11" i="1"/>
  <c r="E11" i="1"/>
  <c r="H10" i="1"/>
  <c r="G10" i="1"/>
  <c r="E10" i="1"/>
  <c r="H9" i="1"/>
  <c r="G9" i="1"/>
  <c r="E9" i="1"/>
  <c r="H8" i="1"/>
  <c r="G8" i="1"/>
  <c r="E8" i="1"/>
  <c r="H7" i="1"/>
  <c r="G7" i="1"/>
  <c r="E7" i="1"/>
  <c r="H6" i="1"/>
  <c r="G6" i="1"/>
  <c r="E6" i="1"/>
  <c r="H5" i="1"/>
  <c r="G5" i="1"/>
  <c r="E5" i="1"/>
  <c r="G4" i="1"/>
  <c r="H4" i="1" s="1"/>
  <c r="E4" i="1"/>
  <c r="B21" i="5" l="1"/>
  <c r="A8" i="5"/>
  <c r="F17" i="5"/>
  <c r="B20" i="5"/>
  <c r="B18" i="5"/>
  <c r="F16" i="5"/>
  <c r="B17" i="5"/>
  <c r="G19" i="2"/>
  <c r="B16" i="5"/>
  <c r="F15" i="5"/>
  <c r="B15" i="5"/>
  <c r="A5" i="5"/>
  <c r="A11" i="5" l="1"/>
  <c r="C15" i="5"/>
  <c r="C16" i="5"/>
  <c r="C17" i="5"/>
  <c r="C18" i="5"/>
  <c r="C19" i="5"/>
  <c r="C20" i="5"/>
  <c r="C21" i="5"/>
  <c r="B26" i="5"/>
  <c r="B27" i="5"/>
  <c r="B28" i="5"/>
</calcChain>
</file>

<file path=xl/sharedStrings.xml><?xml version="1.0" encoding="utf-8"?>
<sst xmlns="http://schemas.openxmlformats.org/spreadsheetml/2006/main" count="123" uniqueCount="114">
  <si>
    <t>PATRIMONIO IMMOBILIARE</t>
  </si>
  <si>
    <t xml:space="preserve">  📝 Inserisci i tuoi immobili — i campi in blu sono editabili. Il valore stimato è quello di mercato attuale.</t>
  </si>
  <si>
    <t>Descrizione</t>
  </si>
  <si>
    <t>Anno Acquisto</t>
  </si>
  <si>
    <t>Valore Stimato
(€)</t>
  </si>
  <si>
    <t>Mutuo Residuo
(€)</t>
  </si>
  <si>
    <t>Equity Netta
(€)</t>
  </si>
  <si>
    <t>Rendita Mensile
(€)</t>
  </si>
  <si>
    <t>Rendita Annua
(€)</t>
  </si>
  <si>
    <t>Rendimento
Lordo %</t>
  </si>
  <si>
    <t>Abitazione principale</t>
  </si>
  <si>
    <t>TOTALE</t>
  </si>
  <si>
    <t>PATRIMONIO MOBILIARE</t>
  </si>
  <si>
    <t xml:space="preserve">  📝 Inserisci i tuoi investimenti finanziari. Tipo: ETF, Azioni, Obbligazioni, Fondi, Pensione, Criptovalute, Altro.</t>
  </si>
  <si>
    <t>Descrizione / Nome</t>
  </si>
  <si>
    <t>Tipo
(ETF, Azioni…)</t>
  </si>
  <si>
    <t>Broker / Banca</t>
  </si>
  <si>
    <t>Capitale
Investito (€)</t>
  </si>
  <si>
    <t>Valore
Attuale (€)</t>
  </si>
  <si>
    <t>Guadagno/
Perdita (€)</t>
  </si>
  <si>
    <t>Rendimento
%</t>
  </si>
  <si>
    <t>Note</t>
  </si>
  <si>
    <t>ETF MSCI World (accumulo)</t>
  </si>
  <si>
    <t>ETF</t>
  </si>
  <si>
    <t>Directa</t>
  </si>
  <si>
    <t>PAC mensile da 300€</t>
  </si>
  <si>
    <t>Fondo Pensione Complementare</t>
  </si>
  <si>
    <t>Pensione</t>
  </si>
  <si>
    <t>Fondo Cometa</t>
  </si>
  <si>
    <t>Contributo mensile 150€ + TFR</t>
  </si>
  <si>
    <t>BTP Italia 2030</t>
  </si>
  <si>
    <t>Obbligazioni</t>
  </si>
  <si>
    <t>Conto titoli Fineco</t>
  </si>
  <si>
    <t>Cedole semestrali indicizzate inflazione</t>
  </si>
  <si>
    <t>LIQUIDITÀ &amp; PROTEZIONE</t>
  </si>
  <si>
    <t xml:space="preserve">  📝 Inserisci conti correnti, conti deposito, fondo emergenza e polizze. Il fondo emergenza ideale copre 3-6 mesi di spese.</t>
  </si>
  <si>
    <t>Istituto / Banca</t>
  </si>
  <si>
    <t>Tipo
(CC, CD, Fondo, Polizza…)</t>
  </si>
  <si>
    <t>Importo (€)</t>
  </si>
  <si>
    <t>Conto corrente principale</t>
  </si>
  <si>
    <t>Intesa Sanpaolo</t>
  </si>
  <si>
    <t>CC</t>
  </si>
  <si>
    <t>Spese correnti</t>
  </si>
  <si>
    <t>Fondo di emergenza</t>
  </si>
  <si>
    <t>Illimity Bank</t>
  </si>
  <si>
    <t>Conto deposito</t>
  </si>
  <si>
    <t>Copre circa 6 mesi di spese</t>
  </si>
  <si>
    <t>Conto deposito vincolato 12 mesi</t>
  </si>
  <si>
    <t>Banca Progetto</t>
  </si>
  <si>
    <t>Liquidità extra, tasso vincolato</t>
  </si>
  <si>
    <t>DEBITI &amp; PASSIVITÀ</t>
  </si>
  <si>
    <t xml:space="preserve">  📝 Inserisci tutti i tuoi debiti: mutui, prestiti personali, finanziamenti, carte di credito a saldo rateale.</t>
  </si>
  <si>
    <t>Istituto</t>
  </si>
  <si>
    <t>Debito
Residuo (€)</t>
  </si>
  <si>
    <t>Tasso
Interesse %</t>
  </si>
  <si>
    <t>Rata
Mensile (€)</t>
  </si>
  <si>
    <t>Scadenza
(anno)</t>
  </si>
  <si>
    <t>Mutuo prima casa</t>
  </si>
  <si>
    <t>Tasso fisso</t>
  </si>
  <si>
    <t>Finanziamento auto</t>
  </si>
  <si>
    <t>FCA Bank</t>
  </si>
  <si>
    <t>Rata residua 34 mesi</t>
  </si>
  <si>
    <t>QUADRO PATRIMONIALE — RIEPILOGO</t>
  </si>
  <si>
    <t xml:space="preserve">  📅 Aggiorna i dati negli altri tab per vedere il riepilogo aggiornato automaticamente.</t>
  </si>
  <si>
    <t>ATTIVO TOTALE</t>
  </si>
  <si>
    <t>PASSIVO TOTALE (Debiti)</t>
  </si>
  <si>
    <t>PATRIMONIO NETTO</t>
  </si>
  <si>
    <t>DETTAGLIO PER COMPONENTE</t>
  </si>
  <si>
    <t>Componente</t>
  </si>
  <si>
    <t>Valore (€)</t>
  </si>
  <si>
    <t>% sul Totale Attivo</t>
  </si>
  <si>
    <t>Categoria</t>
  </si>
  <si>
    <t>Valore</t>
  </si>
  <si>
    <t>🏠 Immobili — Valore di mercato</t>
  </si>
  <si>
    <t>Immobili (equity)</t>
  </si>
  <si>
    <t>🏠 Immobili — Equity netta</t>
  </si>
  <si>
    <t>Mobiliare</t>
  </si>
  <si>
    <t>📈 Mobiliare — Capitale investito</t>
  </si>
  <si>
    <t>Liquidità</t>
  </si>
  <si>
    <t>📈 Mobiliare — Valore attuale</t>
  </si>
  <si>
    <t>📈 Mobiliare — Guadagno/Perdita</t>
  </si>
  <si>
    <t>💰 Liquidità &amp; Protezione</t>
  </si>
  <si>
    <t>🏦 Debiti totali</t>
  </si>
  <si>
    <t>INDICATORI CHIAVE</t>
  </si>
  <si>
    <t>💡 Rendita immobiliare annua</t>
  </si>
  <si>
    <t>💡 Rata mensile totale debiti</t>
  </si>
  <si>
    <t>💡 Leva finanziaria (debiti/attivi)</t>
  </si>
  <si>
    <t>💡 % patrimonio investito (mobiliare)</t>
  </si>
  <si>
    <t>💡 % patrimonio in liquidità</t>
  </si>
  <si>
    <t>GUIDA ALL'USO — QUADRO PATRIMONIALE</t>
  </si>
  <si>
    <t>🔵 Testo BLU</t>
  </si>
  <si>
    <t>Celle che devi compilare tu (dati di input)</t>
  </si>
  <si>
    <t>⚫ Testo NERO</t>
  </si>
  <si>
    <t>Formule calcolate automaticamente — non modificare</t>
  </si>
  <si>
    <t>🏠 Tab Immobiliare</t>
  </si>
  <si>
    <t>Inserisci ogni immobile su una riga. Il 'Valore Stimato' è il valore di mercato attuale. Il 'Mutuo Residuo' è quanto devi ancora alla banca.</t>
  </si>
  <si>
    <t>L'Equity Netta (Valore − Mutuo) rappresenta la tua quota reale di proprietà.</t>
  </si>
  <si>
    <t>📈 Tab Mobiliare</t>
  </si>
  <si>
    <t>Inserisci ogni investimento: ETF, azioni, fondi, pensione integrativa, criptovalute, ecc.</t>
  </si>
  <si>
    <t>Il 'Capitale Investito' è quanto hai versato. Il 'Valore Attuale' è quanto vale oggi.</t>
  </si>
  <si>
    <t>💰 Tab Liquidità</t>
  </si>
  <si>
    <t>Conti correnti, conti deposito, fondo di emergenza, polizze vita di risparmio.</t>
  </si>
  <si>
    <t>Consiglio: il fondo emergenza dovrebbe coprire 3-6 mesi di spese correnti.</t>
  </si>
  <si>
    <t>🏦 Tab Debiti</t>
  </si>
  <si>
    <t>Inserisci tutti i debiti attivi: mutui, prestiti, finanziamenti, carte rateali.</t>
  </si>
  <si>
    <t>Il tasso interesse aiuta a capire quali debiti costano di più.</t>
  </si>
  <si>
    <t>📊 Tab Riepilogo</t>
  </si>
  <si>
    <t>Si aggiorna automaticamente dagli altri tab.</t>
  </si>
  <si>
    <t>Il PATRIMONIO NETTO = tutti gli attivi − tutti i debiti.</t>
  </si>
  <si>
    <t>Il grafico mostra come è distribuito il tuo patrimonio attivo.</t>
  </si>
  <si>
    <t>📅 Quando aggiornare?</t>
  </si>
  <si>
    <t>Ti consigliamo di aggiornare il file ogni 3-6 mesi, o quando cambia qualcosa di significativo (acquisto immobile, nuovo investimento, ecc.).</t>
  </si>
  <si>
    <t>⚠️ Nota importante</t>
  </si>
  <si>
    <t>Questo strumento è solo per uso personale e orientativo. Non costituisce consulenza finanziaria.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</si>
</sst>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;&quot;(€&quot;#,##0\);\-"/>
    <numFmt numFmtId="165" formatCode="0.0%;\-0.0%;\-"/>
  </numFmts>
  <fonts count="15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9"/>
      <color rgb="FF888888"/>
      <name val="Arial"/>
      <charset val="1"/>
    </font>
    <font>
      <b/>
      <sz val="11"/>
      <color rgb="FFFFFFFF"/>
      <name val="Arial"/>
      <charset val="1"/>
    </font>
    <font>
      <sz val="10"/>
      <color rgb="FF0000FF"/>
      <name val="Arial"/>
      <charset val="1"/>
    </font>
    <font>
      <sz val="10"/>
      <color rgb="FF000000"/>
      <name val="Arial"/>
      <charset val="1"/>
    </font>
    <font>
      <b/>
      <sz val="16"/>
      <color rgb="FFFFFFFF"/>
      <name val="Arial"/>
      <charset val="1"/>
    </font>
    <font>
      <b/>
      <sz val="18"/>
      <color rgb="FF1E6B3C"/>
      <name val="Arial"/>
      <charset val="1"/>
    </font>
    <font>
      <b/>
      <sz val="18"/>
      <color rgb="FFCC0000"/>
      <name val="Arial"/>
      <charset val="1"/>
    </font>
    <font>
      <b/>
      <sz val="13"/>
      <color rgb="FFFFFFFF"/>
      <name val="Arial"/>
      <charset val="1"/>
    </font>
    <font>
      <b/>
      <sz val="22"/>
      <color rgb="FF1F3864"/>
      <name val="Arial"/>
      <charset val="1"/>
    </font>
    <font>
      <sz val="11"/>
      <color rgb="FFFFFFFF"/>
      <name val="Cambria"/>
      <charset val="1"/>
    </font>
    <font>
      <b/>
      <sz val="11"/>
      <color rgb="FF1E6B3C"/>
      <name val="Arial"/>
      <charset val="1"/>
    </font>
    <font>
      <sz val="10"/>
      <name val="Arial"/>
      <charset val="1"/>
    </font>
    <font>
      <b/>
      <sz val="10"/>
      <color rgb="FF1F3864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75B6"/>
        <bgColor rgb="FF4F81BD"/>
      </patternFill>
    </fill>
    <fill>
      <patternFill patternType="solid">
        <fgColor rgb="FFD6E4F0"/>
        <bgColor rgb="FFD9D9D9"/>
      </patternFill>
    </fill>
    <fill>
      <patternFill patternType="solid">
        <fgColor rgb="FFFFFFFF"/>
        <bgColor rgb="FFF9F9F9"/>
      </patternFill>
    </fill>
    <fill>
      <patternFill patternType="solid">
        <fgColor rgb="FF8B0000"/>
        <bgColor rgb="FF800000"/>
      </patternFill>
    </fill>
    <fill>
      <patternFill patternType="solid">
        <fgColor rgb="FFFFE5E5"/>
        <bgColor rgb="FFF9F9F9"/>
      </patternFill>
    </fill>
    <fill>
      <patternFill patternType="solid">
        <fgColor rgb="FF1E6B3C"/>
        <bgColor rgb="FF008080"/>
      </patternFill>
    </fill>
    <fill>
      <patternFill patternType="solid">
        <fgColor rgb="FFE2F0D9"/>
        <bgColor rgb="FFD6E4F0"/>
      </patternFill>
    </fill>
  </fills>
  <borders count="3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164" fontId="4" fillId="5" borderId="1" xfId="0" applyNumberFormat="1" applyFont="1" applyFill="1" applyBorder="1" applyAlignment="1">
      <alignment horizontal="left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164" fontId="4" fillId="7" borderId="1" xfId="0" applyNumberFormat="1" applyFont="1" applyFill="1" applyBorder="1" applyAlignment="1">
      <alignment horizontal="left" vertical="center" wrapText="1"/>
    </xf>
    <xf numFmtId="165" fontId="4" fillId="7" borderId="1" xfId="0" applyNumberFormat="1" applyFont="1" applyFill="1" applyBorder="1" applyAlignment="1">
      <alignment horizontal="left" vertical="center" wrapText="1"/>
    </xf>
    <xf numFmtId="165" fontId="4" fillId="5" borderId="1" xfId="0" applyNumberFormat="1" applyFont="1" applyFill="1" applyBorder="1" applyAlignment="1">
      <alignment horizontal="left" vertical="center" wrapText="1"/>
    </xf>
    <xf numFmtId="0" fontId="0" fillId="6" borderId="1" xfId="0" applyFill="1" applyBorder="1"/>
    <xf numFmtId="164" fontId="3" fillId="6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5" fillId="5" borderId="1" xfId="0" applyFont="1" applyFill="1" applyBorder="1" applyAlignment="1">
      <alignment horizontal="left" vertical="center" wrapText="1"/>
    </xf>
    <xf numFmtId="164" fontId="0" fillId="0" borderId="0" xfId="0" applyNumberFormat="1"/>
    <xf numFmtId="0" fontId="5" fillId="4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164" fontId="12" fillId="9" borderId="1" xfId="0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165" fontId="12" fillId="9" borderId="1" xfId="0" applyNumberFormat="1" applyFont="1" applyFill="1" applyBorder="1" applyAlignment="1">
      <alignment horizontal="center" vertical="center" wrapText="1"/>
    </xf>
    <xf numFmtId="165" fontId="12" fillId="5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8" borderId="2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B0000"/>
      <rgbColor rgb="FF1E6B3C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9F9F9"/>
      <rgbColor rgb="FFD6E4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E5E5"/>
      <rgbColor rgb="FF2E75B6"/>
      <rgbColor rgb="FF33CCCC"/>
      <rgbColor rgb="FF99CC00"/>
      <rgbColor rgb="FFFFCC00"/>
      <rgbColor rgb="FFFF9900"/>
      <rgbColor rgb="FFFF6600"/>
      <rgbColor rgb="FF4F81BD"/>
      <rgbColor rgb="FFAAAAAA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/>
            </a:pPr>
            <a:r>
              <a:rPr lang="fr-FR"/>
              <a:t>Ripartizione Patrimonio</a:t>
            </a:r>
          </a:p>
        </c:rich>
      </c:tx>
      <c:layout>
        <c:manualLayout>
          <c:xMode val="edge"/>
          <c:yMode val="edge"/>
          <c:x val="0.30212458721918323"/>
          <c:y val="1.718686634707816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90705926401546"/>
          <c:y val="0.26117948291768495"/>
          <c:w val="0.37855077224785599"/>
          <c:h val="0.48003319997938149"/>
        </c:manualLayout>
      </c:layout>
      <c:pieChart>
        <c:varyColors val="1"/>
        <c:ser>
          <c:idx val="0"/>
          <c:order val="0"/>
          <c:tx>
            <c:strRef>
              <c:f>'📊 Riepilogo'!$F$14</c:f>
              <c:strCache>
                <c:ptCount val="1"/>
                <c:pt idx="0">
                  <c:v>Valore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dPt>
            <c:idx val="0"/>
            <c:bubble3D val="0"/>
            <c:spPr>
              <a:solidFill>
                <a:srgbClr val="0070C0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23AB-4FCE-9B41-587163A29EDE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23AB-4FCE-9B41-587163A29EDE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23AB-4FCE-9B41-587163A29EDE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/>
                  </a:pPr>
                  <a:endParaRPr lang="fr-FR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AB-4FCE-9B41-587163A29EDE}"/>
                </c:ext>
              </c:extLst>
            </c:dLbl>
            <c:dLbl>
              <c:idx val="1"/>
              <c:layout>
                <c:manualLayout>
                  <c:x val="-4.9165921435180344E-2"/>
                  <c:y val="8.593433173539077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fr-F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AB-4FCE-9B41-587163A29EDE}"/>
                </c:ext>
              </c:extLst>
            </c:dLbl>
            <c:dLbl>
              <c:idx val="2"/>
              <c:layout>
                <c:manualLayout>
                  <c:x val="-0.10535554593252931"/>
                  <c:y val="2.864477724513026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fr-F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AB-4FCE-9B41-587163A29ED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'📊 Riepilogo'!$E$15:$E$17</c:f>
              <c:strCache>
                <c:ptCount val="3"/>
                <c:pt idx="0">
                  <c:v>Immobili (equity)</c:v>
                </c:pt>
                <c:pt idx="1">
                  <c:v>Mobiliare</c:v>
                </c:pt>
                <c:pt idx="2">
                  <c:v>Liquidità</c:v>
                </c:pt>
              </c:strCache>
            </c:strRef>
          </c:cat>
          <c:val>
            <c:numRef>
              <c:f>'📊 Riepilogo'!$F$15:$F$17</c:f>
              <c:numCache>
                <c:formatCode>\€#\ ##0;"(€"#\ ##0\);\-</c:formatCode>
                <c:ptCount val="3"/>
                <c:pt idx="0">
                  <c:v>180000</c:v>
                </c:pt>
                <c:pt idx="1">
                  <c:v>61600</c:v>
                </c:pt>
                <c:pt idx="2">
                  <c:v>28000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AB-4FCE-9B41-587163A29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txPr>
    <a:bodyPr/>
    <a:lstStyle/>
    <a:p>
      <a:pPr>
        <a:defRPr sz="90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685797</xdr:colOff>
      <xdr:row>1</xdr:row>
      <xdr:rowOff>116816</xdr:rowOff>
    </xdr:from>
    <xdr:to>
      <xdr:col>5</xdr:col>
      <xdr:colOff>1087436</xdr:colOff>
      <xdr:row>11</xdr:row>
      <xdr:rowOff>103187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showGridLines="0" zoomScale="80" zoomScaleNormal="80" workbookViewId="0">
      <selection sqref="A1:H1"/>
    </sheetView>
  </sheetViews>
  <sheetFormatPr defaultColWidth="8.6328125" defaultRowHeight="14.5" x14ac:dyDescent="0.35"/>
  <cols>
    <col min="1" max="1" width="28" customWidth="1"/>
    <col min="2" max="2" width="16" customWidth="1"/>
    <col min="3" max="7" width="18" customWidth="1"/>
    <col min="8" max="8" width="16" customWidth="1"/>
  </cols>
  <sheetData>
    <row r="1" spans="1:8" ht="30" customHeight="1" x14ac:dyDescent="0.35">
      <c r="A1" s="42" t="s">
        <v>0</v>
      </c>
      <c r="B1" s="42"/>
      <c r="C1" s="42"/>
      <c r="D1" s="42"/>
      <c r="E1" s="42"/>
      <c r="F1" s="42"/>
      <c r="G1" s="42"/>
      <c r="H1" s="42"/>
    </row>
    <row r="2" spans="1:8" ht="18" customHeight="1" x14ac:dyDescent="0.35">
      <c r="A2" s="34" t="s">
        <v>1</v>
      </c>
      <c r="B2" s="34"/>
      <c r="C2" s="34"/>
      <c r="D2" s="34"/>
      <c r="E2" s="34"/>
      <c r="F2" s="34"/>
      <c r="G2" s="34"/>
      <c r="H2" s="34"/>
    </row>
    <row r="3" spans="1:8" ht="39.75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5" customHeight="1" x14ac:dyDescent="0.35">
      <c r="A4" s="2" t="s">
        <v>10</v>
      </c>
      <c r="B4" s="2">
        <v>2018</v>
      </c>
      <c r="C4" s="3">
        <v>320000</v>
      </c>
      <c r="D4" s="3">
        <v>140000</v>
      </c>
      <c r="E4" s="4">
        <f t="shared" ref="E4:E13" si="0">IF(C4="","",C4-D4)</f>
        <v>180000</v>
      </c>
      <c r="F4" s="3">
        <v>0</v>
      </c>
      <c r="G4" s="4">
        <f t="shared" ref="G4:G13" si="1">IF(F4="","",F4*12)</f>
        <v>0</v>
      </c>
      <c r="H4" s="5">
        <f t="shared" ref="H4:H13" si="2">IF(OR(C4="",C4=0),"",G4/C4)</f>
        <v>0</v>
      </c>
    </row>
    <row r="5" spans="1:8" ht="15" customHeight="1" x14ac:dyDescent="0.35">
      <c r="A5" s="6"/>
      <c r="B5" s="6"/>
      <c r="C5" s="7"/>
      <c r="D5" s="7"/>
      <c r="E5" s="8" t="str">
        <f t="shared" si="0"/>
        <v/>
      </c>
      <c r="F5" s="7"/>
      <c r="G5" s="8" t="str">
        <f t="shared" si="1"/>
        <v/>
      </c>
      <c r="H5" s="9" t="str">
        <f t="shared" si="2"/>
        <v/>
      </c>
    </row>
    <row r="6" spans="1:8" ht="15" customHeight="1" x14ac:dyDescent="0.35">
      <c r="A6" s="2"/>
      <c r="B6" s="2"/>
      <c r="C6" s="3"/>
      <c r="D6" s="3"/>
      <c r="E6" s="4" t="str">
        <f t="shared" si="0"/>
        <v/>
      </c>
      <c r="F6" s="3"/>
      <c r="G6" s="4" t="str">
        <f t="shared" si="1"/>
        <v/>
      </c>
      <c r="H6" s="5" t="str">
        <f t="shared" si="2"/>
        <v/>
      </c>
    </row>
    <row r="7" spans="1:8" ht="15" customHeight="1" x14ac:dyDescent="0.35">
      <c r="A7" s="6"/>
      <c r="B7" s="6"/>
      <c r="C7" s="7"/>
      <c r="D7" s="7"/>
      <c r="E7" s="8" t="str">
        <f t="shared" si="0"/>
        <v/>
      </c>
      <c r="F7" s="7"/>
      <c r="G7" s="8" t="str">
        <f t="shared" si="1"/>
        <v/>
      </c>
      <c r="H7" s="9" t="str">
        <f t="shared" si="2"/>
        <v/>
      </c>
    </row>
    <row r="8" spans="1:8" ht="15" customHeight="1" x14ac:dyDescent="0.35">
      <c r="A8" s="2"/>
      <c r="B8" s="2"/>
      <c r="C8" s="3"/>
      <c r="D8" s="3"/>
      <c r="E8" s="4" t="str">
        <f t="shared" si="0"/>
        <v/>
      </c>
      <c r="F8" s="3"/>
      <c r="G8" s="4" t="str">
        <f t="shared" si="1"/>
        <v/>
      </c>
      <c r="H8" s="5" t="str">
        <f t="shared" si="2"/>
        <v/>
      </c>
    </row>
    <row r="9" spans="1:8" ht="15" customHeight="1" x14ac:dyDescent="0.35">
      <c r="A9" s="6"/>
      <c r="B9" s="6"/>
      <c r="C9" s="7"/>
      <c r="D9" s="7"/>
      <c r="E9" s="8" t="str">
        <f t="shared" si="0"/>
        <v/>
      </c>
      <c r="F9" s="7"/>
      <c r="G9" s="8" t="str">
        <f t="shared" si="1"/>
        <v/>
      </c>
      <c r="H9" s="9" t="str">
        <f t="shared" si="2"/>
        <v/>
      </c>
    </row>
    <row r="10" spans="1:8" ht="15" customHeight="1" x14ac:dyDescent="0.35">
      <c r="A10" s="2"/>
      <c r="B10" s="2"/>
      <c r="C10" s="3"/>
      <c r="D10" s="3"/>
      <c r="E10" s="4" t="str">
        <f t="shared" si="0"/>
        <v/>
      </c>
      <c r="F10" s="3"/>
      <c r="G10" s="4" t="str">
        <f t="shared" si="1"/>
        <v/>
      </c>
      <c r="H10" s="5" t="str">
        <f t="shared" si="2"/>
        <v/>
      </c>
    </row>
    <row r="11" spans="1:8" ht="15" customHeight="1" x14ac:dyDescent="0.35">
      <c r="A11" s="6"/>
      <c r="B11" s="6"/>
      <c r="C11" s="7"/>
      <c r="D11" s="7"/>
      <c r="E11" s="8" t="str">
        <f t="shared" si="0"/>
        <v/>
      </c>
      <c r="F11" s="7"/>
      <c r="G11" s="8" t="str">
        <f t="shared" si="1"/>
        <v/>
      </c>
      <c r="H11" s="9" t="str">
        <f t="shared" si="2"/>
        <v/>
      </c>
    </row>
    <row r="12" spans="1:8" ht="15" customHeight="1" x14ac:dyDescent="0.35">
      <c r="A12" s="2"/>
      <c r="B12" s="2"/>
      <c r="C12" s="3"/>
      <c r="D12" s="3"/>
      <c r="E12" s="4" t="str">
        <f t="shared" si="0"/>
        <v/>
      </c>
      <c r="F12" s="3"/>
      <c r="G12" s="4" t="str">
        <f t="shared" si="1"/>
        <v/>
      </c>
      <c r="H12" s="5" t="str">
        <f t="shared" si="2"/>
        <v/>
      </c>
    </row>
    <row r="13" spans="1:8" ht="15" customHeight="1" x14ac:dyDescent="0.35">
      <c r="A13" s="6"/>
      <c r="B13" s="6"/>
      <c r="C13" s="7"/>
      <c r="D13" s="7"/>
      <c r="E13" s="8" t="str">
        <f t="shared" si="0"/>
        <v/>
      </c>
      <c r="F13" s="7"/>
      <c r="G13" s="8" t="str">
        <f t="shared" si="1"/>
        <v/>
      </c>
      <c r="H13" s="9" t="str">
        <f t="shared" si="2"/>
        <v/>
      </c>
    </row>
    <row r="14" spans="1:8" ht="21.75" customHeight="1" x14ac:dyDescent="0.35">
      <c r="A14" s="10" t="s">
        <v>11</v>
      </c>
      <c r="B14" s="11"/>
      <c r="C14" s="12">
        <f>SUM(C4:C13)</f>
        <v>320000</v>
      </c>
      <c r="D14" s="12">
        <f>SUM(D4:D13)</f>
        <v>140000</v>
      </c>
      <c r="E14" s="12">
        <f>SUM(E4:E13)</f>
        <v>180000</v>
      </c>
      <c r="F14" s="12">
        <f>SUM(F4:F13)</f>
        <v>0</v>
      </c>
      <c r="G14" s="12">
        <f>SUM(G4:G13)</f>
        <v>0</v>
      </c>
      <c r="H14" s="11"/>
    </row>
  </sheetData>
  <mergeCells count="2">
    <mergeCell ref="A1:H1"/>
    <mergeCell ref="A2:H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showGridLines="0" zoomScale="80" zoomScaleNormal="80" workbookViewId="0">
      <selection sqref="A1:H1"/>
    </sheetView>
  </sheetViews>
  <sheetFormatPr defaultColWidth="8.6328125" defaultRowHeight="14.5" x14ac:dyDescent="0.35"/>
  <cols>
    <col min="1" max="1" width="28" customWidth="1"/>
    <col min="2" max="2" width="16" customWidth="1"/>
    <col min="3" max="6" width="18" customWidth="1"/>
    <col min="7" max="7" width="14" customWidth="1"/>
    <col min="8" max="8" width="37.453125" customWidth="1"/>
  </cols>
  <sheetData>
    <row r="1" spans="1:8" ht="30" customHeight="1" x14ac:dyDescent="0.35">
      <c r="A1" s="42" t="s">
        <v>12</v>
      </c>
      <c r="B1" s="42"/>
      <c r="C1" s="42"/>
      <c r="D1" s="42"/>
      <c r="E1" s="42"/>
      <c r="F1" s="42"/>
      <c r="G1" s="42"/>
      <c r="H1" s="42"/>
    </row>
    <row r="2" spans="1:8" ht="15" customHeight="1" x14ac:dyDescent="0.35">
      <c r="A2" s="34" t="s">
        <v>13</v>
      </c>
      <c r="B2" s="34"/>
      <c r="C2" s="34"/>
      <c r="D2" s="34"/>
      <c r="E2" s="34"/>
      <c r="F2" s="34"/>
      <c r="G2" s="34"/>
      <c r="H2" s="34"/>
    </row>
    <row r="3" spans="1:8" ht="39.75" customHeight="1" x14ac:dyDescent="0.3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 ht="15" customHeight="1" x14ac:dyDescent="0.35">
      <c r="A4" s="2" t="s">
        <v>22</v>
      </c>
      <c r="B4" s="2" t="s">
        <v>23</v>
      </c>
      <c r="C4" s="2" t="s">
        <v>24</v>
      </c>
      <c r="D4" s="3">
        <v>25000</v>
      </c>
      <c r="E4" s="3">
        <v>31500</v>
      </c>
      <c r="F4" s="4">
        <f t="shared" ref="F4:F18" si="0">IF(E4="","",E4-D4)</f>
        <v>6500</v>
      </c>
      <c r="G4" s="5">
        <f t="shared" ref="G4:G18" si="1">IF(OR(D4="",D4=0),"",F4/D4)</f>
        <v>0.26</v>
      </c>
      <c r="H4" s="2" t="s">
        <v>25</v>
      </c>
    </row>
    <row r="5" spans="1:8" ht="15" customHeight="1" x14ac:dyDescent="0.35">
      <c r="A5" s="6" t="s">
        <v>26</v>
      </c>
      <c r="B5" s="6" t="s">
        <v>27</v>
      </c>
      <c r="C5" s="6" t="s">
        <v>28</v>
      </c>
      <c r="D5" s="7">
        <v>18000</v>
      </c>
      <c r="E5" s="7">
        <v>19800</v>
      </c>
      <c r="F5" s="8">
        <f t="shared" si="0"/>
        <v>1800</v>
      </c>
      <c r="G5" s="9">
        <f t="shared" si="1"/>
        <v>0.1</v>
      </c>
      <c r="H5" s="6" t="s">
        <v>29</v>
      </c>
    </row>
    <row r="6" spans="1:8" ht="15" customHeight="1" x14ac:dyDescent="0.35">
      <c r="A6" s="2" t="s">
        <v>30</v>
      </c>
      <c r="B6" s="2" t="s">
        <v>31</v>
      </c>
      <c r="C6" s="2" t="s">
        <v>32</v>
      </c>
      <c r="D6" s="3">
        <v>10000</v>
      </c>
      <c r="E6" s="3">
        <v>10300</v>
      </c>
      <c r="F6" s="4">
        <f t="shared" si="0"/>
        <v>300</v>
      </c>
      <c r="G6" s="5">
        <f t="shared" si="1"/>
        <v>0.03</v>
      </c>
      <c r="H6" s="2" t="s">
        <v>33</v>
      </c>
    </row>
    <row r="7" spans="1:8" ht="15" customHeight="1" x14ac:dyDescent="0.35">
      <c r="A7" s="6"/>
      <c r="B7" s="6"/>
      <c r="C7" s="6"/>
      <c r="D7" s="7"/>
      <c r="E7" s="7"/>
      <c r="F7" s="8" t="str">
        <f t="shared" si="0"/>
        <v/>
      </c>
      <c r="G7" s="9" t="str">
        <f t="shared" si="1"/>
        <v/>
      </c>
      <c r="H7" s="6"/>
    </row>
    <row r="8" spans="1:8" ht="15" customHeight="1" x14ac:dyDescent="0.35">
      <c r="A8" s="2"/>
      <c r="B8" s="2"/>
      <c r="C8" s="2"/>
      <c r="D8" s="3"/>
      <c r="E8" s="3"/>
      <c r="F8" s="4" t="str">
        <f t="shared" si="0"/>
        <v/>
      </c>
      <c r="G8" s="5" t="str">
        <f t="shared" si="1"/>
        <v/>
      </c>
      <c r="H8" s="2"/>
    </row>
    <row r="9" spans="1:8" ht="15" customHeight="1" x14ac:dyDescent="0.35">
      <c r="A9" s="6"/>
      <c r="B9" s="6"/>
      <c r="C9" s="6"/>
      <c r="D9" s="7"/>
      <c r="E9" s="7"/>
      <c r="F9" s="8" t="str">
        <f t="shared" si="0"/>
        <v/>
      </c>
      <c r="G9" s="9" t="str">
        <f t="shared" si="1"/>
        <v/>
      </c>
      <c r="H9" s="6"/>
    </row>
    <row r="10" spans="1:8" ht="15" customHeight="1" x14ac:dyDescent="0.35">
      <c r="A10" s="2"/>
      <c r="B10" s="2"/>
      <c r="C10" s="2"/>
      <c r="D10" s="3"/>
      <c r="E10" s="3"/>
      <c r="F10" s="4" t="str">
        <f t="shared" si="0"/>
        <v/>
      </c>
      <c r="G10" s="5" t="str">
        <f t="shared" si="1"/>
        <v/>
      </c>
      <c r="H10" s="2"/>
    </row>
    <row r="11" spans="1:8" ht="15" customHeight="1" x14ac:dyDescent="0.35">
      <c r="A11" s="6"/>
      <c r="B11" s="6"/>
      <c r="C11" s="6"/>
      <c r="D11" s="7"/>
      <c r="E11" s="7"/>
      <c r="F11" s="8" t="str">
        <f t="shared" si="0"/>
        <v/>
      </c>
      <c r="G11" s="9" t="str">
        <f t="shared" si="1"/>
        <v/>
      </c>
      <c r="H11" s="6"/>
    </row>
    <row r="12" spans="1:8" ht="15" customHeight="1" x14ac:dyDescent="0.35">
      <c r="A12" s="2"/>
      <c r="B12" s="2"/>
      <c r="C12" s="2"/>
      <c r="D12" s="3"/>
      <c r="E12" s="3"/>
      <c r="F12" s="4" t="str">
        <f t="shared" si="0"/>
        <v/>
      </c>
      <c r="G12" s="5" t="str">
        <f t="shared" si="1"/>
        <v/>
      </c>
      <c r="H12" s="2"/>
    </row>
    <row r="13" spans="1:8" ht="15" customHeight="1" x14ac:dyDescent="0.35">
      <c r="A13" s="6"/>
      <c r="B13" s="6"/>
      <c r="C13" s="6"/>
      <c r="D13" s="7"/>
      <c r="E13" s="7"/>
      <c r="F13" s="8" t="str">
        <f t="shared" si="0"/>
        <v/>
      </c>
      <c r="G13" s="9" t="str">
        <f t="shared" si="1"/>
        <v/>
      </c>
      <c r="H13" s="6"/>
    </row>
    <row r="14" spans="1:8" ht="15" customHeight="1" x14ac:dyDescent="0.35">
      <c r="A14" s="2"/>
      <c r="B14" s="2"/>
      <c r="C14" s="2"/>
      <c r="D14" s="3"/>
      <c r="E14" s="3"/>
      <c r="F14" s="4" t="str">
        <f t="shared" si="0"/>
        <v/>
      </c>
      <c r="G14" s="5" t="str">
        <f t="shared" si="1"/>
        <v/>
      </c>
      <c r="H14" s="2"/>
    </row>
    <row r="15" spans="1:8" ht="15" customHeight="1" x14ac:dyDescent="0.35">
      <c r="A15" s="6"/>
      <c r="B15" s="6"/>
      <c r="C15" s="6"/>
      <c r="D15" s="7"/>
      <c r="E15" s="7"/>
      <c r="F15" s="8" t="str">
        <f t="shared" si="0"/>
        <v/>
      </c>
      <c r="G15" s="9" t="str">
        <f t="shared" si="1"/>
        <v/>
      </c>
      <c r="H15" s="6"/>
    </row>
    <row r="16" spans="1:8" ht="15" customHeight="1" x14ac:dyDescent="0.35">
      <c r="A16" s="2"/>
      <c r="B16" s="2"/>
      <c r="C16" s="2"/>
      <c r="D16" s="3"/>
      <c r="E16" s="3"/>
      <c r="F16" s="4" t="str">
        <f t="shared" si="0"/>
        <v/>
      </c>
      <c r="G16" s="5" t="str">
        <f t="shared" si="1"/>
        <v/>
      </c>
      <c r="H16" s="2"/>
    </row>
    <row r="17" spans="1:8" ht="15" customHeight="1" x14ac:dyDescent="0.35">
      <c r="A17" s="6"/>
      <c r="B17" s="6"/>
      <c r="C17" s="6"/>
      <c r="D17" s="7"/>
      <c r="E17" s="7"/>
      <c r="F17" s="8" t="str">
        <f t="shared" si="0"/>
        <v/>
      </c>
      <c r="G17" s="9" t="str">
        <f t="shared" si="1"/>
        <v/>
      </c>
      <c r="H17" s="6"/>
    </row>
    <row r="18" spans="1:8" ht="15" customHeight="1" x14ac:dyDescent="0.35">
      <c r="A18" s="2"/>
      <c r="B18" s="2"/>
      <c r="C18" s="2"/>
      <c r="D18" s="3"/>
      <c r="E18" s="3"/>
      <c r="F18" s="4" t="str">
        <f t="shared" si="0"/>
        <v/>
      </c>
      <c r="G18" s="5" t="str">
        <f t="shared" si="1"/>
        <v/>
      </c>
      <c r="H18" s="2"/>
    </row>
    <row r="19" spans="1:8" ht="15" customHeight="1" x14ac:dyDescent="0.35">
      <c r="A19" s="10" t="s">
        <v>11</v>
      </c>
      <c r="B19" s="11"/>
      <c r="C19" s="11"/>
      <c r="D19" s="12">
        <f>SUM(D4:D18)</f>
        <v>53000</v>
      </c>
      <c r="E19" s="12">
        <f>SUM(E4:E18)</f>
        <v>61600</v>
      </c>
      <c r="F19" s="12">
        <f>SUM(F4:F18)</f>
        <v>8600</v>
      </c>
      <c r="G19" s="13">
        <f>IF(D19=0,"",F19/D19)</f>
        <v>0.16226415094339622</v>
      </c>
      <c r="H19" s="11"/>
    </row>
  </sheetData>
  <mergeCells count="2">
    <mergeCell ref="A1:H1"/>
    <mergeCell ref="A2:H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showGridLines="0" zoomScale="80" zoomScaleNormal="80" workbookViewId="0">
      <selection sqref="A1:E1"/>
    </sheetView>
  </sheetViews>
  <sheetFormatPr defaultColWidth="8.6328125" defaultRowHeight="14.5" x14ac:dyDescent="0.35"/>
  <cols>
    <col min="1" max="1" width="32.54296875" customWidth="1"/>
    <col min="2" max="2" width="22" customWidth="1"/>
    <col min="3" max="3" width="24" customWidth="1"/>
    <col min="4" max="4" width="18" customWidth="1"/>
    <col min="5" max="5" width="32.81640625" customWidth="1"/>
  </cols>
  <sheetData>
    <row r="1" spans="1:5" ht="30" customHeight="1" x14ac:dyDescent="0.35">
      <c r="A1" s="42" t="s">
        <v>34</v>
      </c>
      <c r="B1" s="42"/>
      <c r="C1" s="42"/>
      <c r="D1" s="42"/>
      <c r="E1" s="42"/>
    </row>
    <row r="2" spans="1:5" ht="15" customHeight="1" x14ac:dyDescent="0.35">
      <c r="A2" s="34" t="s">
        <v>35</v>
      </c>
      <c r="B2" s="34"/>
      <c r="C2" s="34"/>
      <c r="D2" s="34"/>
      <c r="E2" s="34"/>
    </row>
    <row r="3" spans="1:5" ht="39.75" customHeight="1" x14ac:dyDescent="0.35">
      <c r="A3" s="1" t="s">
        <v>2</v>
      </c>
      <c r="B3" s="1" t="s">
        <v>36</v>
      </c>
      <c r="C3" s="1" t="s">
        <v>37</v>
      </c>
      <c r="D3" s="1" t="s">
        <v>38</v>
      </c>
      <c r="E3" s="1" t="s">
        <v>21</v>
      </c>
    </row>
    <row r="4" spans="1:5" ht="15" customHeight="1" x14ac:dyDescent="0.35">
      <c r="A4" s="2" t="s">
        <v>39</v>
      </c>
      <c r="B4" s="2" t="s">
        <v>40</v>
      </c>
      <c r="C4" s="2" t="s">
        <v>41</v>
      </c>
      <c r="D4" s="3">
        <v>8000</v>
      </c>
      <c r="E4" s="2" t="s">
        <v>42</v>
      </c>
    </row>
    <row r="5" spans="1:5" ht="15" customHeight="1" x14ac:dyDescent="0.35">
      <c r="A5" s="6" t="s">
        <v>43</v>
      </c>
      <c r="B5" s="6" t="s">
        <v>44</v>
      </c>
      <c r="C5" s="6" t="s">
        <v>45</v>
      </c>
      <c r="D5" s="7">
        <v>15000</v>
      </c>
      <c r="E5" s="6" t="s">
        <v>46</v>
      </c>
    </row>
    <row r="6" spans="1:5" ht="15" customHeight="1" x14ac:dyDescent="0.35">
      <c r="A6" s="2" t="s">
        <v>47</v>
      </c>
      <c r="B6" s="2" t="s">
        <v>48</v>
      </c>
      <c r="C6" s="2" t="s">
        <v>45</v>
      </c>
      <c r="D6" s="3">
        <v>5000</v>
      </c>
      <c r="E6" s="2" t="s">
        <v>49</v>
      </c>
    </row>
    <row r="7" spans="1:5" ht="15" customHeight="1" x14ac:dyDescent="0.35">
      <c r="A7" s="6"/>
      <c r="B7" s="6"/>
      <c r="C7" s="6"/>
      <c r="D7" s="7"/>
      <c r="E7" s="6"/>
    </row>
    <row r="8" spans="1:5" ht="15" customHeight="1" x14ac:dyDescent="0.35">
      <c r="A8" s="2"/>
      <c r="B8" s="2"/>
      <c r="C8" s="2"/>
      <c r="D8" s="3"/>
      <c r="E8" s="2"/>
    </row>
    <row r="9" spans="1:5" ht="15" customHeight="1" x14ac:dyDescent="0.35">
      <c r="A9" s="6"/>
      <c r="B9" s="6"/>
      <c r="C9" s="6"/>
      <c r="D9" s="7"/>
      <c r="E9" s="6"/>
    </row>
    <row r="10" spans="1:5" ht="15" customHeight="1" x14ac:dyDescent="0.35">
      <c r="A10" s="2"/>
      <c r="B10" s="2"/>
      <c r="C10" s="2"/>
      <c r="D10" s="3"/>
      <c r="E10" s="2"/>
    </row>
    <row r="11" spans="1:5" ht="15" customHeight="1" x14ac:dyDescent="0.35">
      <c r="A11" s="6"/>
      <c r="B11" s="6"/>
      <c r="C11" s="6"/>
      <c r="D11" s="7"/>
      <c r="E11" s="6"/>
    </row>
    <row r="12" spans="1:5" ht="15" customHeight="1" x14ac:dyDescent="0.35">
      <c r="A12" s="2"/>
      <c r="B12" s="2"/>
      <c r="C12" s="2"/>
      <c r="D12" s="3"/>
      <c r="E12" s="2"/>
    </row>
    <row r="13" spans="1:5" ht="15" customHeight="1" x14ac:dyDescent="0.35">
      <c r="A13" s="6"/>
      <c r="B13" s="6"/>
      <c r="C13" s="6"/>
      <c r="D13" s="7"/>
      <c r="E13" s="6"/>
    </row>
    <row r="14" spans="1:5" ht="15" customHeight="1" x14ac:dyDescent="0.35">
      <c r="A14" s="10" t="s">
        <v>11</v>
      </c>
      <c r="B14" s="11"/>
      <c r="C14" s="11"/>
      <c r="D14" s="12">
        <f>SUM(D4:D13)</f>
        <v>28000</v>
      </c>
      <c r="E14" s="11"/>
    </row>
  </sheetData>
  <mergeCells count="2">
    <mergeCell ref="A1:E1"/>
    <mergeCell ref="A2:E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showGridLines="0" zoomScale="80" zoomScaleNormal="80" workbookViewId="0">
      <selection sqref="A1:G1"/>
    </sheetView>
  </sheetViews>
  <sheetFormatPr defaultColWidth="8.6328125" defaultRowHeight="14.5" x14ac:dyDescent="0.35"/>
  <cols>
    <col min="1" max="1" width="26" customWidth="1"/>
    <col min="2" max="2" width="20" customWidth="1"/>
    <col min="3" max="3" width="18" customWidth="1"/>
    <col min="4" max="5" width="16" customWidth="1"/>
    <col min="6" max="6" width="14" customWidth="1"/>
    <col min="7" max="7" width="24" customWidth="1"/>
  </cols>
  <sheetData>
    <row r="1" spans="1:7" ht="30" customHeight="1" x14ac:dyDescent="0.35">
      <c r="A1" s="43" t="s">
        <v>50</v>
      </c>
      <c r="B1" s="43"/>
      <c r="C1" s="43"/>
      <c r="D1" s="43"/>
      <c r="E1" s="43"/>
      <c r="F1" s="43"/>
      <c r="G1" s="43"/>
    </row>
    <row r="2" spans="1:7" ht="15" customHeight="1" x14ac:dyDescent="0.35">
      <c r="A2" s="34" t="s">
        <v>51</v>
      </c>
      <c r="B2" s="34"/>
      <c r="C2" s="34"/>
      <c r="D2" s="34"/>
      <c r="E2" s="34"/>
      <c r="F2" s="34"/>
      <c r="G2" s="34"/>
    </row>
    <row r="3" spans="1:7" ht="39.75" customHeight="1" x14ac:dyDescent="0.35">
      <c r="A3" s="14" t="s">
        <v>2</v>
      </c>
      <c r="B3" s="14" t="s">
        <v>52</v>
      </c>
      <c r="C3" s="14" t="s">
        <v>53</v>
      </c>
      <c r="D3" s="14" t="s">
        <v>54</v>
      </c>
      <c r="E3" s="14" t="s">
        <v>55</v>
      </c>
      <c r="F3" s="14" t="s">
        <v>56</v>
      </c>
      <c r="G3" s="14" t="s">
        <v>21</v>
      </c>
    </row>
    <row r="4" spans="1:7" ht="15" customHeight="1" x14ac:dyDescent="0.35">
      <c r="A4" s="15" t="s">
        <v>57</v>
      </c>
      <c r="B4" s="15" t="s">
        <v>40</v>
      </c>
      <c r="C4" s="16">
        <v>140000</v>
      </c>
      <c r="D4" s="17">
        <v>3.2000000000000001E-2</v>
      </c>
      <c r="E4" s="16">
        <v>750</v>
      </c>
      <c r="F4" s="15">
        <v>2043</v>
      </c>
      <c r="G4" s="15" t="s">
        <v>58</v>
      </c>
    </row>
    <row r="5" spans="1:7" ht="15" customHeight="1" x14ac:dyDescent="0.35">
      <c r="A5" s="6" t="s">
        <v>59</v>
      </c>
      <c r="B5" s="6" t="s">
        <v>60</v>
      </c>
      <c r="C5" s="7">
        <v>6000</v>
      </c>
      <c r="D5" s="18">
        <v>5.5E-2</v>
      </c>
      <c r="E5" s="7">
        <v>180</v>
      </c>
      <c r="F5" s="6">
        <v>2027</v>
      </c>
      <c r="G5" s="6" t="s">
        <v>61</v>
      </c>
    </row>
    <row r="6" spans="1:7" ht="15" customHeight="1" x14ac:dyDescent="0.35">
      <c r="A6" s="15"/>
      <c r="B6" s="15"/>
      <c r="C6" s="16"/>
      <c r="D6" s="17"/>
      <c r="E6" s="16"/>
      <c r="F6" s="15"/>
      <c r="G6" s="15"/>
    </row>
    <row r="7" spans="1:7" ht="15" customHeight="1" x14ac:dyDescent="0.35">
      <c r="A7" s="6"/>
      <c r="B7" s="6"/>
      <c r="C7" s="7"/>
      <c r="D7" s="18"/>
      <c r="E7" s="7"/>
      <c r="F7" s="6"/>
      <c r="G7" s="6"/>
    </row>
    <row r="8" spans="1:7" ht="15" customHeight="1" x14ac:dyDescent="0.35">
      <c r="A8" s="15"/>
      <c r="B8" s="15"/>
      <c r="C8" s="16"/>
      <c r="D8" s="17"/>
      <c r="E8" s="16"/>
      <c r="F8" s="15"/>
      <c r="G8" s="15"/>
    </row>
    <row r="9" spans="1:7" ht="15" customHeight="1" x14ac:dyDescent="0.35">
      <c r="A9" s="6"/>
      <c r="B9" s="6"/>
      <c r="C9" s="7"/>
      <c r="D9" s="18"/>
      <c r="E9" s="7"/>
      <c r="F9" s="6"/>
      <c r="G9" s="6"/>
    </row>
    <row r="10" spans="1:7" ht="15" customHeight="1" x14ac:dyDescent="0.35">
      <c r="A10" s="15"/>
      <c r="B10" s="15"/>
      <c r="C10" s="16"/>
      <c r="D10" s="17"/>
      <c r="E10" s="16"/>
      <c r="F10" s="15"/>
      <c r="G10" s="15"/>
    </row>
    <row r="11" spans="1:7" ht="15" customHeight="1" x14ac:dyDescent="0.35">
      <c r="A11" s="6"/>
      <c r="B11" s="6"/>
      <c r="C11" s="7"/>
      <c r="D11" s="18"/>
      <c r="E11" s="7"/>
      <c r="F11" s="6"/>
      <c r="G11" s="6"/>
    </row>
    <row r="12" spans="1:7" ht="15" customHeight="1" x14ac:dyDescent="0.35">
      <c r="A12" s="15"/>
      <c r="B12" s="15"/>
      <c r="C12" s="16"/>
      <c r="D12" s="17"/>
      <c r="E12" s="16"/>
      <c r="F12" s="15"/>
      <c r="G12" s="15"/>
    </row>
    <row r="13" spans="1:7" ht="15" customHeight="1" x14ac:dyDescent="0.35">
      <c r="A13" s="6"/>
      <c r="B13" s="6"/>
      <c r="C13" s="7"/>
      <c r="D13" s="18"/>
      <c r="E13" s="7"/>
      <c r="F13" s="6"/>
      <c r="G13" s="6"/>
    </row>
    <row r="14" spans="1:7" ht="15" customHeight="1" x14ac:dyDescent="0.35">
      <c r="A14" s="14" t="s">
        <v>11</v>
      </c>
      <c r="B14" s="19"/>
      <c r="C14" s="20">
        <f>SUM(C4:C13)</f>
        <v>146000</v>
      </c>
      <c r="D14" s="19"/>
      <c r="E14" s="20">
        <f>SUM(E4:E13)</f>
        <v>930</v>
      </c>
      <c r="F14" s="19"/>
      <c r="G14" s="19"/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showGridLines="0" tabSelected="1" zoomScale="80" zoomScaleNormal="80" workbookViewId="0">
      <selection activeCell="J11" sqref="J11"/>
    </sheetView>
  </sheetViews>
  <sheetFormatPr defaultColWidth="8.6328125" defaultRowHeight="14.5" x14ac:dyDescent="0.35"/>
  <cols>
    <col min="1" max="1" width="36" customWidth="1"/>
    <col min="2" max="3" width="20" customWidth="1"/>
    <col min="4" max="4" width="4" customWidth="1"/>
    <col min="5" max="5" width="22" customWidth="1"/>
    <col min="6" max="6" width="16" customWidth="1"/>
  </cols>
  <sheetData>
    <row r="1" spans="1:6" ht="36" customHeight="1" x14ac:dyDescent="0.35">
      <c r="A1" s="33" t="s">
        <v>62</v>
      </c>
      <c r="B1" s="33"/>
      <c r="C1" s="33"/>
      <c r="D1" s="33"/>
      <c r="E1" s="33"/>
      <c r="F1" s="33"/>
    </row>
    <row r="2" spans="1:6" ht="18" customHeight="1" x14ac:dyDescent="0.35">
      <c r="A2" s="34" t="s">
        <v>63</v>
      </c>
      <c r="B2" s="34"/>
      <c r="C2" s="34"/>
      <c r="D2" s="34"/>
      <c r="E2" s="34"/>
      <c r="F2" s="34"/>
    </row>
    <row r="4" spans="1:6" ht="15" customHeight="1" x14ac:dyDescent="0.35">
      <c r="A4" s="35" t="s">
        <v>64</v>
      </c>
      <c r="B4" s="35"/>
    </row>
    <row r="5" spans="1:6" ht="21.75" customHeight="1" x14ac:dyDescent="0.35">
      <c r="A5" s="36">
        <f>'🏠 Immobiliare'!C14+'📈 Mobiliare'!E19+'💰 Liquidità'!D14</f>
        <v>409600</v>
      </c>
      <c r="B5" s="36"/>
    </row>
    <row r="7" spans="1:6" ht="15" customHeight="1" x14ac:dyDescent="0.35">
      <c r="A7" s="37" t="s">
        <v>65</v>
      </c>
      <c r="B7" s="37"/>
    </row>
    <row r="8" spans="1:6" ht="21.75" customHeight="1" x14ac:dyDescent="0.35">
      <c r="A8" s="38">
        <f>'🏦 Debiti'!C14</f>
        <v>146000</v>
      </c>
      <c r="B8" s="38"/>
    </row>
    <row r="10" spans="1:6" ht="15.75" customHeight="1" x14ac:dyDescent="0.35">
      <c r="A10" s="39" t="s">
        <v>66</v>
      </c>
      <c r="B10" s="39"/>
    </row>
    <row r="11" spans="1:6" ht="26.25" customHeight="1" x14ac:dyDescent="0.35">
      <c r="A11" s="40">
        <f>A5-A8</f>
        <v>263600</v>
      </c>
      <c r="B11" s="40"/>
    </row>
    <row r="13" spans="1:6" ht="24" customHeight="1" x14ac:dyDescent="0.35">
      <c r="A13" s="41" t="s">
        <v>67</v>
      </c>
      <c r="B13" s="41"/>
      <c r="C13" s="41"/>
      <c r="D13" s="41"/>
      <c r="E13" s="41"/>
      <c r="F13" s="41"/>
    </row>
    <row r="14" spans="1:6" ht="15" customHeight="1" x14ac:dyDescent="0.35">
      <c r="A14" s="10" t="s">
        <v>68</v>
      </c>
      <c r="B14" s="10" t="s">
        <v>69</v>
      </c>
      <c r="C14" s="10" t="s">
        <v>70</v>
      </c>
      <c r="E14" s="21" t="s">
        <v>71</v>
      </c>
      <c r="F14" s="21" t="s">
        <v>72</v>
      </c>
    </row>
    <row r="15" spans="1:6" ht="15" customHeight="1" x14ac:dyDescent="0.35">
      <c r="A15" s="22" t="s">
        <v>73</v>
      </c>
      <c r="B15" s="8">
        <f>'🏠 Immobiliare'!C14</f>
        <v>320000</v>
      </c>
      <c r="C15" s="9">
        <f t="shared" ref="C15:C21" si="0">IF($A$5=0,"",B15/$A$5)</f>
        <v>0.78125</v>
      </c>
      <c r="E15" t="s">
        <v>74</v>
      </c>
      <c r="F15" s="23">
        <f>'🏠 Immobiliare'!E14</f>
        <v>180000</v>
      </c>
    </row>
    <row r="16" spans="1:6" ht="15" customHeight="1" x14ac:dyDescent="0.35">
      <c r="A16" s="24" t="s">
        <v>75</v>
      </c>
      <c r="B16" s="4">
        <f>'🏠 Immobiliare'!E14</f>
        <v>180000</v>
      </c>
      <c r="C16" s="5">
        <f t="shared" si="0"/>
        <v>0.439453125</v>
      </c>
      <c r="E16" t="s">
        <v>76</v>
      </c>
      <c r="F16" s="23">
        <f>'📈 Mobiliare'!E19</f>
        <v>61600</v>
      </c>
    </row>
    <row r="17" spans="1:6" ht="15" customHeight="1" x14ac:dyDescent="0.35">
      <c r="A17" s="22" t="s">
        <v>77</v>
      </c>
      <c r="B17" s="8">
        <f>'📈 Mobiliare'!D19</f>
        <v>53000</v>
      </c>
      <c r="C17" s="9">
        <f t="shared" si="0"/>
        <v>0.12939453125</v>
      </c>
      <c r="E17" t="s">
        <v>78</v>
      </c>
      <c r="F17" s="23">
        <f>'💰 Liquidità'!D14</f>
        <v>28000</v>
      </c>
    </row>
    <row r="18" spans="1:6" ht="15" customHeight="1" x14ac:dyDescent="0.35">
      <c r="A18" s="24" t="s">
        <v>79</v>
      </c>
      <c r="B18" s="4">
        <f>'📈 Mobiliare'!E19</f>
        <v>61600</v>
      </c>
      <c r="C18" s="5">
        <f t="shared" si="0"/>
        <v>0.150390625</v>
      </c>
    </row>
    <row r="19" spans="1:6" ht="15" customHeight="1" x14ac:dyDescent="0.35">
      <c r="A19" s="22" t="s">
        <v>80</v>
      </c>
      <c r="B19" s="8">
        <f>'📈 Mobiliare'!F19</f>
        <v>8600</v>
      </c>
      <c r="C19" s="9">
        <f t="shared" si="0"/>
        <v>2.099609375E-2</v>
      </c>
    </row>
    <row r="20" spans="1:6" ht="15" customHeight="1" x14ac:dyDescent="0.35">
      <c r="A20" s="24" t="s">
        <v>81</v>
      </c>
      <c r="B20" s="4">
        <f>'💰 Liquidità'!D14</f>
        <v>28000</v>
      </c>
      <c r="C20" s="5">
        <f t="shared" si="0"/>
        <v>6.8359375E-2</v>
      </c>
    </row>
    <row r="21" spans="1:6" ht="15" customHeight="1" x14ac:dyDescent="0.35">
      <c r="A21" s="22" t="s">
        <v>82</v>
      </c>
      <c r="B21" s="8">
        <f>'🏦 Debiti'!C14</f>
        <v>146000</v>
      </c>
      <c r="C21" s="9">
        <f t="shared" si="0"/>
        <v>0.3564453125</v>
      </c>
    </row>
    <row r="23" spans="1:6" ht="15" customHeight="1" x14ac:dyDescent="0.35">
      <c r="A23" s="41" t="s">
        <v>83</v>
      </c>
      <c r="B23" s="41"/>
      <c r="C23" s="41"/>
      <c r="D23" s="41"/>
      <c r="E23" s="41"/>
      <c r="F23" s="41"/>
    </row>
    <row r="24" spans="1:6" ht="15" customHeight="1" x14ac:dyDescent="0.35">
      <c r="A24" s="25" t="s">
        <v>84</v>
      </c>
      <c r="B24" s="26">
        <f>'🏠 Immobiliare'!G14</f>
        <v>0</v>
      </c>
    </row>
    <row r="25" spans="1:6" ht="15" customHeight="1" x14ac:dyDescent="0.35">
      <c r="A25" s="22" t="s">
        <v>85</v>
      </c>
      <c r="B25" s="27">
        <f>'🏦 Debiti'!E14</f>
        <v>930</v>
      </c>
    </row>
    <row r="26" spans="1:6" ht="15" customHeight="1" x14ac:dyDescent="0.35">
      <c r="A26" s="25" t="s">
        <v>86</v>
      </c>
      <c r="B26" s="28">
        <f>IF(A5=0,"-",A8/A5)</f>
        <v>0.3564453125</v>
      </c>
    </row>
    <row r="27" spans="1:6" ht="15" customHeight="1" x14ac:dyDescent="0.35">
      <c r="A27" s="22" t="s">
        <v>87</v>
      </c>
      <c r="B27" s="29">
        <f>IF(A5=0,"-",B17/A5)</f>
        <v>0.12939453125</v>
      </c>
    </row>
    <row r="28" spans="1:6" ht="15" customHeight="1" x14ac:dyDescent="0.35">
      <c r="A28" s="25" t="s">
        <v>88</v>
      </c>
      <c r="B28" s="28">
        <f>IF(A5=0,"-",B20/A5)</f>
        <v>6.8359375E-2</v>
      </c>
    </row>
  </sheetData>
  <mergeCells count="10">
    <mergeCell ref="A8:B8"/>
    <mergeCell ref="A10:B10"/>
    <mergeCell ref="A11:B11"/>
    <mergeCell ref="A13:F13"/>
    <mergeCell ref="A23:F23"/>
    <mergeCell ref="A1:F1"/>
    <mergeCell ref="A2:F2"/>
    <mergeCell ref="A4:B4"/>
    <mergeCell ref="A5:B5"/>
    <mergeCell ref="A7:B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4"/>
  <sheetViews>
    <sheetView showGridLines="0" zoomScale="80" zoomScaleNormal="80" workbookViewId="0">
      <selection sqref="A1:B1"/>
    </sheetView>
  </sheetViews>
  <sheetFormatPr defaultColWidth="8.6328125" defaultRowHeight="14.5" x14ac:dyDescent="0.35"/>
  <cols>
    <col min="1" max="1" width="28" customWidth="1"/>
    <col min="2" max="2" width="60" customWidth="1"/>
  </cols>
  <sheetData>
    <row r="1" spans="1:2" ht="30" customHeight="1" x14ac:dyDescent="0.35">
      <c r="A1" s="42" t="s">
        <v>89</v>
      </c>
      <c r="B1" s="42"/>
    </row>
    <row r="2" spans="1:2" ht="18" customHeight="1" x14ac:dyDescent="0.35">
      <c r="A2" s="30"/>
      <c r="B2" s="31"/>
    </row>
    <row r="3" spans="1:2" ht="18" customHeight="1" x14ac:dyDescent="0.35">
      <c r="A3" s="32" t="s">
        <v>90</v>
      </c>
      <c r="B3" s="31" t="s">
        <v>91</v>
      </c>
    </row>
    <row r="4" spans="1:2" ht="18" customHeight="1" x14ac:dyDescent="0.35">
      <c r="A4" s="32" t="s">
        <v>92</v>
      </c>
      <c r="B4" s="31" t="s">
        <v>93</v>
      </c>
    </row>
    <row r="5" spans="1:2" ht="18" customHeight="1" x14ac:dyDescent="0.35">
      <c r="A5" s="30"/>
      <c r="B5" s="31"/>
    </row>
    <row r="6" spans="1:2" ht="21.75" customHeight="1" x14ac:dyDescent="0.35">
      <c r="A6" s="32" t="s">
        <v>94</v>
      </c>
      <c r="B6" s="31" t="s">
        <v>95</v>
      </c>
    </row>
    <row r="7" spans="1:2" ht="21.75" customHeight="1" x14ac:dyDescent="0.35">
      <c r="A7" s="30"/>
      <c r="B7" s="31" t="s">
        <v>96</v>
      </c>
    </row>
    <row r="8" spans="1:2" ht="18" customHeight="1" x14ac:dyDescent="0.35">
      <c r="A8" s="30"/>
      <c r="B8" s="31"/>
    </row>
    <row r="9" spans="1:2" ht="21.75" customHeight="1" x14ac:dyDescent="0.35">
      <c r="A9" s="32" t="s">
        <v>97</v>
      </c>
      <c r="B9" s="31" t="s">
        <v>98</v>
      </c>
    </row>
    <row r="10" spans="1:2" ht="21.75" customHeight="1" x14ac:dyDescent="0.35">
      <c r="A10" s="30"/>
      <c r="B10" s="31" t="s">
        <v>99</v>
      </c>
    </row>
    <row r="11" spans="1:2" ht="18" customHeight="1" x14ac:dyDescent="0.35">
      <c r="A11" s="30"/>
      <c r="B11" s="31"/>
    </row>
    <row r="12" spans="1:2" ht="21.75" customHeight="1" x14ac:dyDescent="0.35">
      <c r="A12" s="32" t="s">
        <v>100</v>
      </c>
      <c r="B12" s="31" t="s">
        <v>101</v>
      </c>
    </row>
    <row r="13" spans="1:2" ht="21.75" customHeight="1" x14ac:dyDescent="0.35">
      <c r="A13" s="30"/>
      <c r="B13" s="31" t="s">
        <v>102</v>
      </c>
    </row>
    <row r="14" spans="1:2" ht="18" customHeight="1" x14ac:dyDescent="0.35">
      <c r="A14" s="30"/>
      <c r="B14" s="31"/>
    </row>
    <row r="15" spans="1:2" ht="21.75" customHeight="1" x14ac:dyDescent="0.35">
      <c r="A15" s="32" t="s">
        <v>103</v>
      </c>
      <c r="B15" s="31" t="s">
        <v>104</v>
      </c>
    </row>
    <row r="16" spans="1:2" ht="21.75" customHeight="1" x14ac:dyDescent="0.35">
      <c r="A16" s="30"/>
      <c r="B16" s="31" t="s">
        <v>105</v>
      </c>
    </row>
    <row r="17" spans="1:2" ht="18" customHeight="1" x14ac:dyDescent="0.35">
      <c r="A17" s="30"/>
      <c r="B17" s="31"/>
    </row>
    <row r="18" spans="1:2" ht="18" customHeight="1" x14ac:dyDescent="0.35">
      <c r="A18" s="32" t="s">
        <v>106</v>
      </c>
      <c r="B18" s="31" t="s">
        <v>107</v>
      </c>
    </row>
    <row r="19" spans="1:2" ht="18" customHeight="1" x14ac:dyDescent="0.35">
      <c r="A19" s="30"/>
      <c r="B19" s="31" t="s">
        <v>108</v>
      </c>
    </row>
    <row r="20" spans="1:2" ht="21.75" customHeight="1" x14ac:dyDescent="0.35">
      <c r="A20" s="30"/>
      <c r="B20" s="31" t="s">
        <v>109</v>
      </c>
    </row>
    <row r="21" spans="1:2" ht="18" customHeight="1" x14ac:dyDescent="0.35">
      <c r="A21" s="30"/>
      <c r="B21" s="31"/>
    </row>
    <row r="22" spans="1:2" ht="21.75" customHeight="1" x14ac:dyDescent="0.35">
      <c r="A22" s="32" t="s">
        <v>110</v>
      </c>
      <c r="B22" s="31" t="s">
        <v>111</v>
      </c>
    </row>
    <row r="23" spans="1:2" ht="18" customHeight="1" x14ac:dyDescent="0.35">
      <c r="A23" s="30"/>
      <c r="B23" s="31"/>
    </row>
    <row r="24" spans="1:2" ht="21.75" customHeight="1" x14ac:dyDescent="0.35">
      <c r="A24" s="32" t="s">
        <v>112</v>
      </c>
      <c r="B24" s="31" t="s">
        <v>113</v>
      </c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🏠 Immobiliare</vt:lpstr>
      <vt:lpstr>📈 Mobiliare</vt:lpstr>
      <vt:lpstr>💰 Liquidità</vt:lpstr>
      <vt:lpstr>🏦 Debiti</vt:lpstr>
      <vt:lpstr>📊 Riepilogo</vt:lpstr>
      <vt:lpstr>ℹ️ Guida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Gianluca Pettini</cp:lastModifiedBy>
  <cp:revision>2</cp:revision>
  <dcterms:created xsi:type="dcterms:W3CDTF">2026-06-12T05:04:22Z</dcterms:created>
  <dcterms:modified xsi:type="dcterms:W3CDTF">2026-07-27T18:23:59Z</dcterms:modified>
  <dc:language>en-US</dc:language>
</cp:coreProperties>
</file>