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D2BB1A-6464-4E5D-A8D3-1B1606869779}" xr6:coauthVersionLast="47" xr6:coauthVersionMax="47" xr10:uidLastSave="{00000000-0000-0000-0000-000000000000}"/>
  <bookViews>
    <workbookView xWindow="-110" yWindow="-110" windowWidth="19420" windowHeight="10300" tabRatio="726" activeTab="4" xr2:uid="{00000000-000D-0000-FFFF-FFFF00000000}"/>
  </bookViews>
  <sheets>
    <sheet name="📥 Entrate" sheetId="1" r:id="rId1"/>
    <sheet name="🏠 Spese Essenziali" sheetId="2" r:id="rId2"/>
    <sheet name="🛍️ Spese Non Essenziali" sheetId="3" r:id="rId3"/>
    <sheet name="💰 Risparmio" sheetId="4" r:id="rId4"/>
    <sheet name="📊 Riepilogo" sheetId="5" r:id="rId5"/>
    <sheet name="ℹ️ Guida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9" i="4" l="1"/>
  <c r="L19" i="4"/>
  <c r="K19" i="4"/>
  <c r="J19" i="4"/>
  <c r="I19" i="4"/>
  <c r="H19" i="4"/>
  <c r="G19" i="4"/>
  <c r="F19" i="4"/>
  <c r="E19" i="4"/>
  <c r="D19" i="4"/>
  <c r="C19" i="4"/>
  <c r="B19" i="4"/>
  <c r="N18" i="4"/>
  <c r="O18" i="4" s="1"/>
  <c r="N17" i="4"/>
  <c r="O17" i="4" s="1"/>
  <c r="N16" i="4"/>
  <c r="M13" i="4"/>
  <c r="L13" i="4"/>
  <c r="K13" i="4"/>
  <c r="J13" i="4"/>
  <c r="I13" i="4"/>
  <c r="H13" i="4"/>
  <c r="G13" i="4"/>
  <c r="F13" i="4"/>
  <c r="E13" i="4"/>
  <c r="D13" i="4"/>
  <c r="C13" i="4"/>
  <c r="B13" i="4"/>
  <c r="N12" i="4"/>
  <c r="O12" i="4" s="1"/>
  <c r="N11" i="4"/>
  <c r="O11" i="4" s="1"/>
  <c r="N10" i="4"/>
  <c r="M7" i="4"/>
  <c r="M9" i="5" s="1"/>
  <c r="M29" i="5" s="1"/>
  <c r="L7" i="4"/>
  <c r="L9" i="5" s="1"/>
  <c r="L29" i="5" s="1"/>
  <c r="K7" i="4"/>
  <c r="K9" i="5" s="1"/>
  <c r="K29" i="5" s="1"/>
  <c r="J7" i="4"/>
  <c r="J9" i="5" s="1"/>
  <c r="J29" i="5" s="1"/>
  <c r="I7" i="4"/>
  <c r="I9" i="5" s="1"/>
  <c r="I29" i="5" s="1"/>
  <c r="H7" i="4"/>
  <c r="H9" i="5" s="1"/>
  <c r="H29" i="5" s="1"/>
  <c r="G7" i="4"/>
  <c r="G9" i="5" s="1"/>
  <c r="G29" i="5" s="1"/>
  <c r="F7" i="4"/>
  <c r="F9" i="5" s="1"/>
  <c r="F29" i="5" s="1"/>
  <c r="E7" i="4"/>
  <c r="E9" i="5" s="1"/>
  <c r="E29" i="5" s="1"/>
  <c r="D7" i="4"/>
  <c r="D9" i="5" s="1"/>
  <c r="D29" i="5" s="1"/>
  <c r="C7" i="4"/>
  <c r="C9" i="5" s="1"/>
  <c r="C29" i="5" s="1"/>
  <c r="B7" i="4"/>
  <c r="B9" i="5" s="1"/>
  <c r="N6" i="4"/>
  <c r="O6" i="4" s="1"/>
  <c r="N5" i="4"/>
  <c r="M26" i="3"/>
  <c r="L26" i="3"/>
  <c r="K26" i="3"/>
  <c r="J26" i="3"/>
  <c r="I26" i="3"/>
  <c r="H26" i="3"/>
  <c r="G26" i="3"/>
  <c r="F26" i="3"/>
  <c r="E26" i="3"/>
  <c r="D26" i="3"/>
  <c r="C26" i="3"/>
  <c r="B26" i="3"/>
  <c r="N25" i="3"/>
  <c r="O25" i="3" s="1"/>
  <c r="N24" i="3"/>
  <c r="O24" i="3" s="1"/>
  <c r="N23" i="3"/>
  <c r="O23" i="3" s="1"/>
  <c r="N22" i="3"/>
  <c r="M19" i="3"/>
  <c r="L19" i="3"/>
  <c r="K19" i="3"/>
  <c r="J19" i="3"/>
  <c r="I19" i="3"/>
  <c r="H19" i="3"/>
  <c r="G19" i="3"/>
  <c r="F19" i="3"/>
  <c r="E19" i="3"/>
  <c r="D19" i="3"/>
  <c r="C19" i="3"/>
  <c r="B19" i="3"/>
  <c r="N18" i="3"/>
  <c r="M15" i="3"/>
  <c r="L15" i="3"/>
  <c r="K15" i="3"/>
  <c r="J15" i="3"/>
  <c r="I15" i="3"/>
  <c r="H15" i="3"/>
  <c r="G15" i="3"/>
  <c r="F15" i="3"/>
  <c r="E15" i="3"/>
  <c r="D15" i="3"/>
  <c r="C15" i="3"/>
  <c r="B15" i="3"/>
  <c r="N14" i="3"/>
  <c r="O14" i="3" s="1"/>
  <c r="N13" i="3"/>
  <c r="O13" i="3" s="1"/>
  <c r="N12" i="3"/>
  <c r="M9" i="3"/>
  <c r="L9" i="3"/>
  <c r="K9" i="3"/>
  <c r="J9" i="3"/>
  <c r="I9" i="3"/>
  <c r="H9" i="3"/>
  <c r="G9" i="3"/>
  <c r="F9" i="3"/>
  <c r="E9" i="3"/>
  <c r="D9" i="3"/>
  <c r="C9" i="3"/>
  <c r="B9" i="3"/>
  <c r="N8" i="3"/>
  <c r="O8" i="3" s="1"/>
  <c r="N7" i="3"/>
  <c r="O7" i="3" s="1"/>
  <c r="N6" i="3"/>
  <c r="O6" i="3" s="1"/>
  <c r="N5" i="3"/>
  <c r="M40" i="2"/>
  <c r="L40" i="2"/>
  <c r="K40" i="2"/>
  <c r="J40" i="2"/>
  <c r="I40" i="2"/>
  <c r="H40" i="2"/>
  <c r="G40" i="2"/>
  <c r="F40" i="2"/>
  <c r="E40" i="2"/>
  <c r="D40" i="2"/>
  <c r="C40" i="2"/>
  <c r="B40" i="2"/>
  <c r="N39" i="2"/>
  <c r="O39" i="2" s="1"/>
  <c r="N38" i="2"/>
  <c r="M35" i="2"/>
  <c r="L35" i="2"/>
  <c r="K35" i="2"/>
  <c r="J35" i="2"/>
  <c r="I35" i="2"/>
  <c r="H35" i="2"/>
  <c r="G35" i="2"/>
  <c r="F35" i="2"/>
  <c r="E35" i="2"/>
  <c r="D35" i="2"/>
  <c r="C35" i="2"/>
  <c r="B35" i="2"/>
  <c r="N34" i="2"/>
  <c r="O34" i="2" s="1"/>
  <c r="N33" i="2"/>
  <c r="O33" i="2" s="1"/>
  <c r="N32" i="2"/>
  <c r="O32" i="2" s="1"/>
  <c r="N31" i="2"/>
  <c r="M28" i="2"/>
  <c r="L28" i="2"/>
  <c r="K28" i="2"/>
  <c r="J28" i="2"/>
  <c r="I28" i="2"/>
  <c r="H28" i="2"/>
  <c r="G28" i="2"/>
  <c r="F28" i="2"/>
  <c r="E28" i="2"/>
  <c r="D28" i="2"/>
  <c r="C28" i="2"/>
  <c r="B28" i="2"/>
  <c r="N27" i="2"/>
  <c r="O27" i="2" s="1"/>
  <c r="N26" i="2"/>
  <c r="M23" i="2"/>
  <c r="L23" i="2"/>
  <c r="K23" i="2"/>
  <c r="J23" i="2"/>
  <c r="I23" i="2"/>
  <c r="H23" i="2"/>
  <c r="G23" i="2"/>
  <c r="F23" i="2"/>
  <c r="E23" i="2"/>
  <c r="D23" i="2"/>
  <c r="C23" i="2"/>
  <c r="B23" i="2"/>
  <c r="N22" i="2"/>
  <c r="O22" i="2" s="1"/>
  <c r="N21" i="2"/>
  <c r="O21" i="2" s="1"/>
  <c r="N20" i="2"/>
  <c r="M17" i="2"/>
  <c r="L17" i="2"/>
  <c r="K17" i="2"/>
  <c r="J17" i="2"/>
  <c r="I17" i="2"/>
  <c r="H17" i="2"/>
  <c r="G17" i="2"/>
  <c r="F17" i="2"/>
  <c r="E17" i="2"/>
  <c r="D17" i="2"/>
  <c r="C17" i="2"/>
  <c r="B17" i="2"/>
  <c r="N16" i="2"/>
  <c r="O16" i="2" s="1"/>
  <c r="N15" i="2"/>
  <c r="O15" i="2" s="1"/>
  <c r="N14" i="2"/>
  <c r="O14" i="2" s="1"/>
  <c r="N13" i="2"/>
  <c r="O13" i="2" s="1"/>
  <c r="N12" i="2"/>
  <c r="M9" i="2"/>
  <c r="M7" i="5" s="1"/>
  <c r="M27" i="5" s="1"/>
  <c r="L9" i="2"/>
  <c r="K9" i="2"/>
  <c r="J9" i="2"/>
  <c r="I9" i="2"/>
  <c r="I7" i="5" s="1"/>
  <c r="I27" i="5" s="1"/>
  <c r="H9" i="2"/>
  <c r="H7" i="5" s="1"/>
  <c r="H27" i="5" s="1"/>
  <c r="G9" i="2"/>
  <c r="G7" i="5" s="1"/>
  <c r="G27" i="5" s="1"/>
  <c r="F9" i="2"/>
  <c r="F7" i="5" s="1"/>
  <c r="F27" i="5" s="1"/>
  <c r="E9" i="2"/>
  <c r="E7" i="5" s="1"/>
  <c r="E27" i="5" s="1"/>
  <c r="D9" i="2"/>
  <c r="D7" i="5" s="1"/>
  <c r="D27" i="5" s="1"/>
  <c r="C9" i="2"/>
  <c r="C7" i="5" s="1"/>
  <c r="C27" i="5" s="1"/>
  <c r="B9" i="2"/>
  <c r="N8" i="2"/>
  <c r="O8" i="2" s="1"/>
  <c r="N7" i="2"/>
  <c r="O7" i="2" s="1"/>
  <c r="N6" i="2"/>
  <c r="O6" i="2" s="1"/>
  <c r="N5" i="2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O14" i="1" s="1"/>
  <c r="N13" i="1"/>
  <c r="O13" i="1" s="1"/>
  <c r="N12" i="1"/>
  <c r="O12" i="1" s="1"/>
  <c r="N11" i="1"/>
  <c r="M8" i="1"/>
  <c r="M6" i="5" s="1"/>
  <c r="L8" i="1"/>
  <c r="L6" i="5" s="1"/>
  <c r="K8" i="1"/>
  <c r="K6" i="5" s="1"/>
  <c r="J8" i="1"/>
  <c r="J6" i="5" s="1"/>
  <c r="I8" i="1"/>
  <c r="I6" i="5" s="1"/>
  <c r="H8" i="1"/>
  <c r="H6" i="5" s="1"/>
  <c r="G8" i="1"/>
  <c r="G6" i="5" s="1"/>
  <c r="F8" i="1"/>
  <c r="F6" i="5" s="1"/>
  <c r="E8" i="1"/>
  <c r="E6" i="5" s="1"/>
  <c r="D8" i="1"/>
  <c r="D6" i="5" s="1"/>
  <c r="C8" i="1"/>
  <c r="C6" i="5" s="1"/>
  <c r="B8" i="1"/>
  <c r="B6" i="5" s="1"/>
  <c r="N7" i="1"/>
  <c r="O7" i="1" s="1"/>
  <c r="N6" i="1"/>
  <c r="O6" i="1" s="1"/>
  <c r="N5" i="1"/>
  <c r="J7" i="5" l="1"/>
  <c r="J27" i="5" s="1"/>
  <c r="N26" i="3"/>
  <c r="O26" i="3" s="1"/>
  <c r="O22" i="3"/>
  <c r="O18" i="3"/>
  <c r="N19" i="3"/>
  <c r="O19" i="3" s="1"/>
  <c r="J8" i="5"/>
  <c r="I8" i="5"/>
  <c r="F8" i="5"/>
  <c r="C8" i="5"/>
  <c r="M8" i="5"/>
  <c r="H8" i="5"/>
  <c r="E8" i="5"/>
  <c r="B8" i="5"/>
  <c r="G8" i="5"/>
  <c r="D8" i="5"/>
  <c r="L8" i="5"/>
  <c r="L28" i="5" s="1"/>
  <c r="K8" i="5"/>
  <c r="K28" i="5" s="1"/>
  <c r="K7" i="5"/>
  <c r="L7" i="5"/>
  <c r="B7" i="5"/>
  <c r="O16" i="4"/>
  <c r="N19" i="4"/>
  <c r="O19" i="4" s="1"/>
  <c r="O10" i="4"/>
  <c r="N13" i="4"/>
  <c r="O13" i="4" s="1"/>
  <c r="B29" i="5"/>
  <c r="N9" i="5"/>
  <c r="N7" i="4"/>
  <c r="O7" i="4" s="1"/>
  <c r="O5" i="4"/>
  <c r="O12" i="3"/>
  <c r="N15" i="3"/>
  <c r="O15" i="3" s="1"/>
  <c r="O5" i="3"/>
  <c r="N9" i="3"/>
  <c r="O9" i="3" s="1"/>
  <c r="N40" i="2"/>
  <c r="O40" i="2" s="1"/>
  <c r="O38" i="2"/>
  <c r="N35" i="2"/>
  <c r="O35" i="2" s="1"/>
  <c r="O31" i="2"/>
  <c r="N28" i="2"/>
  <c r="O28" i="2" s="1"/>
  <c r="O26" i="2"/>
  <c r="O20" i="2"/>
  <c r="N23" i="2"/>
  <c r="O23" i="2" s="1"/>
  <c r="N17" i="2"/>
  <c r="O17" i="2" s="1"/>
  <c r="O12" i="2"/>
  <c r="N9" i="2"/>
  <c r="O9" i="2" s="1"/>
  <c r="O5" i="2"/>
  <c r="N15" i="1"/>
  <c r="O15" i="1" s="1"/>
  <c r="O11" i="1"/>
  <c r="M26" i="5"/>
  <c r="L26" i="5"/>
  <c r="K26" i="5"/>
  <c r="J26" i="5"/>
  <c r="I26" i="5"/>
  <c r="H26" i="5"/>
  <c r="G26" i="5"/>
  <c r="F26" i="5"/>
  <c r="E26" i="5"/>
  <c r="D26" i="5"/>
  <c r="C26" i="5"/>
  <c r="B26" i="5"/>
  <c r="N6" i="5"/>
  <c r="N8" i="1"/>
  <c r="O8" i="1" s="1"/>
  <c r="O5" i="1"/>
  <c r="J28" i="5" l="1"/>
  <c r="J10" i="5"/>
  <c r="I28" i="5"/>
  <c r="I10" i="5"/>
  <c r="F28" i="5"/>
  <c r="F10" i="5"/>
  <c r="C28" i="5"/>
  <c r="C10" i="5"/>
  <c r="M28" i="5"/>
  <c r="M10" i="5"/>
  <c r="H28" i="5"/>
  <c r="H10" i="5"/>
  <c r="E28" i="5"/>
  <c r="E10" i="5"/>
  <c r="N8" i="5"/>
  <c r="P8" i="5" s="1"/>
  <c r="B28" i="5"/>
  <c r="G28" i="5"/>
  <c r="G10" i="5"/>
  <c r="D28" i="5"/>
  <c r="D10" i="5"/>
  <c r="B10" i="5"/>
  <c r="N7" i="5"/>
  <c r="B27" i="5"/>
  <c r="K27" i="5"/>
  <c r="K10" i="5"/>
  <c r="L27" i="5"/>
  <c r="L10" i="5"/>
  <c r="O9" i="5"/>
  <c r="Q33" i="5"/>
  <c r="O6" i="5"/>
  <c r="P9" i="5"/>
  <c r="N13" i="5"/>
  <c r="N16" i="5"/>
  <c r="K23" i="5"/>
  <c r="Q32" i="5" l="1"/>
  <c r="O8" i="5"/>
  <c r="N15" i="5"/>
  <c r="K22" i="5"/>
  <c r="Q31" i="5"/>
  <c r="N17" i="5"/>
  <c r="O7" i="5"/>
  <c r="P7" i="5"/>
  <c r="N14" i="5"/>
  <c r="K21" i="5"/>
  <c r="N10" i="5"/>
  <c r="O10" i="5" s="1"/>
  <c r="P10" i="5" l="1"/>
  <c r="N18" i="5"/>
</calcChain>
</file>

<file path=xl/sharedStrings.xml><?xml version="1.0" encoding="utf-8"?>
<sst xmlns="http://schemas.openxmlformats.org/spreadsheetml/2006/main" count="231" uniqueCount="157">
  <si>
    <t>📥 ENTRATE MENSILI</t>
  </si>
  <si>
    <t xml:space="preserve">  📝 Inserisci tutte le entrate nette (dopo tasse). I campi in blu sono editabili.</t>
  </si>
  <si>
    <t>Categoria / Voce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</si>
  <si>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</si>
  <si>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</si>
  <si>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</si>
  <si>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</si>
  <si>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</si>
  <si>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</si>
  <si>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</si>
  <si>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</si>
  <si>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</si>
  <si>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</si>
  <si>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</si>
  <si>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</si>
  <si>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Totale Anno</t>
  </si>
  <si>
    <t>Media/Mese</t>
  </si>
  <si>
    <t>Lavoro dipendente / Pensione</t>
  </si>
  <si>
    <t>Stipendio netto</t>
  </si>
  <si>
    <t>Tredicesima / bonus</t>
  </si>
  <si>
    <t>Pensione</t>
  </si>
  <si>
    <t>Subtotale — Lavoro dipendente / Pensione</t>
  </si>
  <si>
    <t>Lavoro autonomo / Altro</t>
  </si>
  <si>
    <t>Compensi freelance / P.IVA</t>
  </si>
  <si>
    <t>Rendite immobiliari (affitti)</t>
  </si>
  <si>
    <t>Dividendi / interessi</t>
  </si>
  <si>
    <t>Altre entrate</t>
  </si>
  <si>
    <t>Subtotale — Lavoro autonomo / Altro</t>
  </si>
  <si>
    <t>🏠 SPESE ESSENZIALI MENSILI</t>
  </si>
  <si>
    <t xml:space="preserve">  Il minimo indispensabile per vivere in decenza. Difficili da comprimere senza intaccare i bisogni di base.</t>
  </si>
  <si>
    <t>Abitazione</t>
  </si>
  <si>
    <t>Affitto / rata mutuo</t>
  </si>
  <si>
    <t>Spese condominiali</t>
  </si>
  <si>
    <t>Manutenzione ordinaria</t>
  </si>
  <si>
    <t>Tasse redditi &amp; immobili</t>
  </si>
  <si>
    <t>Subtotale — Abitazione</t>
  </si>
  <si>
    <t>Utenze</t>
  </si>
  <si>
    <t>Elettricità</t>
  </si>
  <si>
    <t>Gas</t>
  </si>
  <si>
    <t>Acqua</t>
  </si>
  <si>
    <t>Internet / telefono fisso</t>
  </si>
  <si>
    <t>Telefono cellulare</t>
  </si>
  <si>
    <t>Subtotale — Utenze</t>
  </si>
  <si>
    <t>Alimentari &amp; Igiene</t>
  </si>
  <si>
    <t>Supermercato / alimentari</t>
  </si>
  <si>
    <t>Prodotti pulizia / igiene</t>
  </si>
  <si>
    <t>Farmacia</t>
  </si>
  <si>
    <t>Subtotale — Alimentari &amp; Igiene</t>
  </si>
  <si>
    <t>Salute</t>
  </si>
  <si>
    <t>Medico / specialista</t>
  </si>
  <si>
    <t>Assicurazione vita/salute</t>
  </si>
  <si>
    <t>Subtotale — Salute</t>
  </si>
  <si>
    <t>Trasporto necessario</t>
  </si>
  <si>
    <t>Carburante / parcheggi</t>
  </si>
  <si>
    <t>Manutenzione auto</t>
  </si>
  <si>
    <t>Abbonamenti trasporti</t>
  </si>
  <si>
    <t>Assicurazione auto/moto</t>
  </si>
  <si>
    <t>Subtotale — Trasporto necessario</t>
  </si>
  <si>
    <t>Impegni fissi</t>
  </si>
  <si>
    <t>Rata prestito / finanziamento</t>
  </si>
  <si>
    <t>Spese impreviste</t>
  </si>
  <si>
    <t>Subtotale — Impegni fissi</t>
  </si>
  <si>
    <t>🛍️ SPESE NON ESSENZIALI MENSILI</t>
  </si>
  <si>
    <t xml:space="preserve">  Spese comprimibili in caso di necessità, senza intaccare i bisogni di base. Sono quelle su cui puoi agire di più.</t>
  </si>
  <si>
    <t>Svago &amp; Vita sociale</t>
  </si>
  <si>
    <t>Ristoranti / bar / asporto</t>
  </si>
  <si>
    <t>Cinema / teatro / eventi</t>
  </si>
  <si>
    <t>Viaggi / vacanze</t>
  </si>
  <si>
    <t>Regali</t>
  </si>
  <si>
    <t>Subtotale — Svago &amp; Vita sociale</t>
  </si>
  <si>
    <t>Persona &amp; Immagine</t>
  </si>
  <si>
    <t>Cura personale (parrucchiere…)</t>
  </si>
  <si>
    <t>Palestra / sport fisso</t>
  </si>
  <si>
    <t>Abbigliamento / calzature</t>
  </si>
  <si>
    <t>Subtotale — Persona &amp; Immagine</t>
  </si>
  <si>
    <t>Abbonamenti digitali</t>
  </si>
  <si>
    <t>Abbonamenti streaming/digitali</t>
  </si>
  <si>
    <t>Subtotale — Abbonamenti digitali</t>
  </si>
  <si>
    <t>Extra &amp; Discrezionali</t>
  </si>
  <si>
    <t>Altre assicurazioni</t>
  </si>
  <si>
    <t>Istruzione / corsi</t>
  </si>
  <si>
    <t>Taxi / ride sharing</t>
  </si>
  <si>
    <t>Altro</t>
  </si>
  <si>
    <t>Subtotale — Extra &amp; Discrezionali</t>
  </si>
  <si>
    <t>💰 RISPARMIO &amp; INVESTIMENTI MENSILI</t>
  </si>
  <si>
    <t xml:space="preserve">  📝 Registra quanto metti da parte ogni mese. Il risparmio è la prima “spesa” del mese.</t>
  </si>
  <si>
    <t>Liquidità &amp; Emergenze</t>
  </si>
  <si>
    <t>Fondo di emergenza</t>
  </si>
  <si>
    <t>Conto deposito / liquidità extra</t>
  </si>
  <si>
    <t>Subtotale — Liquidità &amp; Emergenze</t>
  </si>
  <si>
    <t>Investimenti</t>
  </si>
  <si>
    <t>ETF / conto titoli (PAC)</t>
  </si>
  <si>
    <t>Pensione integrativa</t>
  </si>
  <si>
    <t>Altri investimenti</t>
  </si>
  <si>
    <t>Subtotale — Investimenti</t>
  </si>
  <si>
    <t>Obiettivi specifici</t>
  </si>
  <si>
    <t>Obiettivo 1 (es. casa)</t>
  </si>
  <si>
    <t>Obiettivo 2 (es. auto / viaggio)</t>
  </si>
  <si>
    <t>Obiettivo 3</t>
  </si>
  <si>
    <t>Subtotale — Obiettivi specifici</t>
  </si>
  <si>
    <t>RIEPILOGO BUDGET MENSILE &amp; ANNUALE</t>
  </si>
  <si>
    <t xml:space="preserve">  📅 Si aggiorna automaticamente dagli altri tab. Compila gli altri tab per vedere i dati qui.</t>
  </si>
  <si>
    <t>ANDAMENTO MENSILE</t>
  </si>
  <si>
    <t>% su Entrate</t>
  </si>
  <si>
    <t>📥 Entrate totali</t>
  </si>
  <si>
    <t>100%</t>
  </si>
  <si>
    <t>🏠 Spese Essenziali totali</t>
  </si>
  <si>
    <t>🛍️ Spese Non Essenziali totali</t>
  </si>
  <si>
    <t>💰 Risparmio totale</t>
  </si>
  <si>
    <t>💡 Saldo Netto (Entrate − Uscite − Risparmio)</t>
  </si>
  <si>
    <t>INDICATORI ANNUALI</t>
  </si>
  <si>
    <t>💰 Tasso di risparmio (risparmio / entrate)</t>
  </si>
  <si>
    <t>🏠 % spese essenziali su entrate</t>
  </si>
  <si>
    <t>🛍️ % spese non essenziali su entrate</t>
  </si>
  <si>
    <t>📥 Entrate totali annue</t>
  </si>
  <si>
    <t>📤 Uscite totali annue (essenziali + non essenziali)</t>
  </si>
  <si>
    <t>💡 Surplus / Deficit annuo</t>
  </si>
  <si>
    <t>VERIFICA REGOLA 60 / 20 / 20</t>
  </si>
  <si>
    <t>🏠 Spese Essenziali</t>
  </si>
  <si>
    <t>Obiettivo: ≤ 60%</t>
  </si>
  <si>
    <t>🛍️ Spese Non Essenziali</t>
  </si>
  <si>
    <t>Obiettivo: ≤ 20%</t>
  </si>
  <si>
    <t>💰 Risparmio</t>
  </si>
  <si>
    <t>Obiettivo: ≥ 20%</t>
  </si>
  <si>
    <t>Mese</t>
  </si>
  <si>
    <t>Entrate</t>
  </si>
  <si>
    <t>Spese Essenziali</t>
  </si>
  <si>
    <t>Spese Non Essenziali</t>
  </si>
  <si>
    <t>Risparmio</t>
  </si>
  <si>
    <t>Categoria</t>
  </si>
  <si>
    <t>GUIDA ALL'USO — BUDGET MENSILE</t>
  </si>
  <si>
    <t>🔵 Testo BLU</t>
  </si>
  <si>
    <t>Celle che devi compilare tu (importi mensili).</t>
  </si>
  <si>
    <t>⚫ Testo NERO</t>
  </si>
  <si>
    <t>Formule calcolate automaticamente — non modificare.</t>
  </si>
  <si>
    <t>📥 Tab Entrate</t>
  </si>
  <si>
    <t>Inserisci tutte le entrate nette (già al netto delle tasse) mese per mese. Includi stipendi, pensioni, affitti attivi, freelance.</t>
  </si>
  <si>
    <t>🏠 Tab Spese Essenziali</t>
  </si>
  <si>
    <t>Il minimo indispensabile per vivere in decenza: casa, utenze, alimentari, salute, trasporto necessario, rate già impegnate. Difficili da comprimere senza rinunciare a bisogni di base.</t>
  </si>
  <si>
    <t>🛍️ Tab Spese Non Essenziali</t>
  </si>
  <si>
    <t>Spese comprimibili in caso di necessità: svago, cura personale, abbigliamento, abbonamenti digitali, extra. Sono quelle su cui puoi agire di più senza intaccare i bisogni di base.</t>
  </si>
  <si>
    <t>💰 Tab Risparmio</t>
  </si>
  <si>
    <t>Quanto metti da parte ogni mese e dove: fondo emergenza, ETF, pensione, obiettivi specifici.</t>
  </si>
  <si>
    <t>📊 Tab Riepilogo</t>
  </si>
  <si>
    <t>Si aggiorna automaticamente. Mostra saldo mensile, KPI annuali, semaforo 60/20/20 e grafici.</t>
  </si>
  <si>
    <t>📐 La regola 60/20/20</t>
  </si>
  <si>
    <t>Un budget sano punta a: massimo 60% delle entrate per spese essenziali, massimo 20% per spese non essenziali, almeno 20% per risparmio.</t>
  </si>
  <si>
    <t>Se non ci riesci subito, non preoccuparti — anche 5% di risparmio è un inizio. L'importante è misurare e migliorare nel tempo.</t>
  </si>
  <si>
    <t>💡 Consigli pratici</t>
  </si>
  <si>
    <t>1. Compila il budget all'inizio del mese con i valori pianificati, poi aggiorna con i valori reali.</t>
  </si>
  <si>
    <t>2. Il risparmio va pianificato come prima voce, non come residuo a fine mese.</t>
  </si>
  <si>
    <t>3. Se una voce supera spesso il budget, non cancellarla — aumenta l'importo realistico.</t>
  </si>
  <si>
    <t>4. Rivedi il budget ogni trimestre per adattarlo ai cambiamenti della tua vita.</t>
  </si>
  <si>
    <t>📅 Quando usarlo?</t>
  </si>
  <si>
    <t>Aggiorna il file ogni mese. Bastano 10-15 minuti per avere una fotografia chiara delle tue finanze.</t>
  </si>
  <si>
    <t>⚠️ Nota</t>
  </si>
  <si>
    <t>Questo strumento è solo per uso personale e orientativo. Non costituisce consulenza finanziaria.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</si>
</sst>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;&quot;€(&quot;#,##0\);\-"/>
    <numFmt numFmtId="165" formatCode="0.0%"/>
  </numFmts>
  <fonts count="23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4"/>
      <color rgb="FFFFFFFF"/>
      <name val="Arial"/>
      <family val="2"/>
      <charset val="1"/>
    </font>
    <font>
      <i/>
      <sz val="9"/>
      <color rgb="FF888888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9"/>
      <color rgb="FFFFFF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888888"/>
      <name val="Arial"/>
      <family val="2"/>
      <charset val="1"/>
    </font>
    <font>
      <sz val="10"/>
      <color theme="1"/>
      <name val="Arial"/>
      <family val="2"/>
      <charset val="1"/>
    </font>
    <font>
      <b/>
      <sz val="14"/>
      <color rgb="FFFFFFFF"/>
      <name val="Arial"/>
      <charset val="1"/>
    </font>
    <font>
      <i/>
      <sz val="9"/>
      <color rgb="FF888888"/>
      <name val="Arial"/>
      <charset val="1"/>
    </font>
    <font>
      <b/>
      <sz val="10"/>
      <color rgb="FFFFFFFF"/>
      <name val="Arial"/>
      <charset val="1"/>
    </font>
    <font>
      <b/>
      <sz val="9"/>
      <color rgb="FFFFFFFF"/>
      <name val="Arial"/>
      <charset val="1"/>
    </font>
    <font>
      <sz val="10"/>
      <color rgb="FF0000FF"/>
      <name val="Arial"/>
      <charset val="1"/>
    </font>
    <font>
      <sz val="10"/>
      <color rgb="FF000000"/>
      <name val="Arial"/>
      <charset val="1"/>
    </font>
    <font>
      <b/>
      <sz val="15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color rgb="FF000000"/>
      <name val="Arial"/>
      <charset val="1"/>
    </font>
    <font>
      <b/>
      <sz val="10"/>
      <color rgb="FF2D5A3D"/>
      <name val="Arial"/>
      <charset val="1"/>
    </font>
    <font>
      <b/>
      <sz val="10"/>
      <color rgb="FFC9973A"/>
      <name val="Arial"/>
      <charset val="1"/>
    </font>
    <font>
      <sz val="10"/>
      <name val="Arial"/>
      <charset val="1"/>
    </font>
    <font>
      <b/>
      <sz val="10"/>
      <color rgb="FF1F3864"/>
      <name val="Arial"/>
      <charset val="1"/>
    </font>
  </fonts>
  <fills count="17">
    <fill>
      <patternFill patternType="none"/>
    </fill>
    <fill>
      <patternFill patternType="gray125"/>
    </fill>
    <fill>
      <patternFill patternType="solid">
        <fgColor rgb="FF2D5A3D"/>
        <bgColor rgb="FF2E5A7A"/>
      </patternFill>
    </fill>
    <fill>
      <patternFill patternType="solid">
        <fgColor rgb="FF1F3864"/>
        <bgColor rgb="FF2E5A7A"/>
      </patternFill>
    </fill>
    <fill>
      <patternFill patternType="solid">
        <fgColor rgb="FFE2F0D9"/>
        <bgColor rgb="FFDCE7EF"/>
      </patternFill>
    </fill>
    <fill>
      <patternFill patternType="solid">
        <fgColor rgb="FFFFFFFF"/>
        <bgColor rgb="FFF9F9F9"/>
      </patternFill>
    </fill>
    <fill>
      <patternFill patternType="solid">
        <fgColor rgb="FF2E5A7A"/>
        <bgColor rgb="FF2D5A3D"/>
      </patternFill>
    </fill>
    <fill>
      <patternFill patternType="solid">
        <fgColor rgb="FF7A3B56"/>
        <bgColor rgb="FF8B3A1A"/>
      </patternFill>
    </fill>
    <fill>
      <patternFill patternType="solid">
        <fgColor rgb="FFC9973A"/>
        <bgColor rgb="FFDC853E"/>
      </patternFill>
    </fill>
    <fill>
      <patternFill patternType="solid">
        <fgColor rgb="FFFFF5D6"/>
        <bgColor rgb="FFFCE8E0"/>
      </patternFill>
    </fill>
    <fill>
      <patternFill patternType="solid">
        <fgColor rgb="FF2E75B6"/>
        <bgColor rgb="FF4672A8"/>
      </patternFill>
    </fill>
    <fill>
      <patternFill patternType="solid">
        <fgColor rgb="FFD6E4F0"/>
        <bgColor rgb="FFDCE7EF"/>
      </patternFill>
    </fill>
    <fill>
      <patternFill patternType="solid">
        <fgColor rgb="FF8B3A1A"/>
        <bgColor rgb="FF7A3B56"/>
      </patternFill>
    </fill>
    <fill>
      <patternFill patternType="solid">
        <fgColor rgb="FFFCE8E0"/>
        <bgColor rgb="FFF1E0E6"/>
      </patternFill>
    </fill>
    <fill>
      <patternFill patternType="solid">
        <fgColor theme="4" tint="0.79998168889431442"/>
        <bgColor rgb="FFDCE7EF"/>
      </patternFill>
    </fill>
    <fill>
      <patternFill patternType="solid">
        <fgColor theme="5" tint="0.79998168889431442"/>
        <bgColor rgb="FFDCE7EF"/>
      </patternFill>
    </fill>
    <fill>
      <patternFill patternType="solid">
        <fgColor theme="9" tint="-0.249977111117893"/>
        <bgColor rgb="FFDC853E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164" fontId="4" fillId="6" borderId="1" xfId="0" applyNumberFormat="1" applyFont="1" applyFill="1" applyBorder="1"/>
    <xf numFmtId="0" fontId="9" fillId="0" borderId="1" xfId="0" applyFont="1" applyBorder="1"/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164" fontId="4" fillId="7" borderId="1" xfId="0" applyNumberFormat="1" applyFont="1" applyFill="1" applyBorder="1"/>
    <xf numFmtId="0" fontId="13" fillId="3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left" vertical="center" wrapText="1"/>
    </xf>
    <xf numFmtId="164" fontId="14" fillId="9" borderId="2" xfId="0" applyNumberFormat="1" applyFont="1" applyFill="1" applyBorder="1" applyAlignment="1">
      <alignment horizontal="center" vertical="center" wrapText="1"/>
    </xf>
    <xf numFmtId="164" fontId="15" fillId="9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 wrapText="1"/>
    </xf>
    <xf numFmtId="164" fontId="14" fillId="5" borderId="2" xfId="0" applyNumberFormat="1" applyFont="1" applyFill="1" applyBorder="1" applyAlignment="1">
      <alignment horizontal="center" vertical="center" wrapText="1"/>
    </xf>
    <xf numFmtId="164" fontId="15" fillId="5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left" vertical="center" wrapText="1"/>
    </xf>
    <xf numFmtId="164" fontId="12" fillId="10" borderId="2" xfId="0" applyNumberFormat="1" applyFont="1" applyFill="1" applyBorder="1" applyAlignment="1">
      <alignment horizontal="center" vertical="center" wrapText="1"/>
    </xf>
    <xf numFmtId="165" fontId="18" fillId="11" borderId="2" xfId="0" applyNumberFormat="1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left" vertical="center" wrapText="1"/>
    </xf>
    <xf numFmtId="164" fontId="12" fillId="12" borderId="2" xfId="0" applyNumberFormat="1" applyFont="1" applyFill="1" applyBorder="1" applyAlignment="1">
      <alignment horizontal="center" vertical="center" wrapText="1"/>
    </xf>
    <xf numFmtId="165" fontId="18" fillId="13" borderId="2" xfId="0" applyNumberFormat="1" applyFont="1" applyFill="1" applyBorder="1" applyAlignment="1">
      <alignment horizontal="center" vertical="center" wrapText="1"/>
    </xf>
    <xf numFmtId="165" fontId="18" fillId="9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165" fontId="19" fillId="4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164" fontId="18" fillId="11" borderId="2" xfId="0" applyNumberFormat="1" applyFont="1" applyFill="1" applyBorder="1" applyAlignment="1">
      <alignment horizontal="center" vertical="center" wrapText="1"/>
    </xf>
    <xf numFmtId="0" fontId="0" fillId="11" borderId="2" xfId="0" applyFill="1" applyBorder="1"/>
    <xf numFmtId="165" fontId="20" fillId="9" borderId="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left" vertical="center" wrapText="1"/>
    </xf>
    <xf numFmtId="164" fontId="6" fillId="14" borderId="1" xfId="0" applyNumberFormat="1" applyFont="1" applyFill="1" applyBorder="1" applyAlignment="1">
      <alignment horizontal="center" vertical="center" wrapText="1"/>
    </xf>
    <xf numFmtId="164" fontId="7" fillId="14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left" vertical="center" wrapText="1"/>
    </xf>
    <xf numFmtId="164" fontId="6" fillId="15" borderId="1" xfId="0" applyNumberFormat="1" applyFont="1" applyFill="1" applyBorder="1" applyAlignment="1">
      <alignment horizontal="center" vertical="center" wrapText="1"/>
    </xf>
    <xf numFmtId="164" fontId="7" fillId="15" borderId="1" xfId="0" applyNumberFormat="1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3" fillId="16" borderId="2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left" vertical="center" wrapText="1"/>
    </xf>
    <xf numFmtId="164" fontId="12" fillId="16" borderId="2" xfId="0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11" borderId="3" xfId="0" applyFont="1" applyFill="1" applyBorder="1" applyAlignment="1">
      <alignment horizontal="left" vertical="center" wrapText="1"/>
    </xf>
    <xf numFmtId="0" fontId="15" fillId="9" borderId="3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7" fillId="8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/>
    </xf>
    <xf numFmtId="0" fontId="8" fillId="0" borderId="0" xfId="0" applyFont="1"/>
    <xf numFmtId="0" fontId="2" fillId="7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 wrapText="1"/>
    </xf>
    <xf numFmtId="0" fontId="12" fillId="16" borderId="3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1E0E6"/>
      <rgbColor rgb="FFFF00FF"/>
      <rgbColor rgb="FF00FFFF"/>
      <rgbColor rgb="FF800000"/>
      <rgbColor rgb="FF008000"/>
      <rgbColor rgb="FF000080"/>
      <rgbColor rgb="FF8AA64F"/>
      <rgbColor rgb="FF800080"/>
      <rgbColor rgb="FF4F81BD"/>
      <rgbColor rgb="FFBFBFBF"/>
      <rgbColor rgb="FF878787"/>
      <rgbColor rgb="FF93A9CE"/>
      <rgbColor rgb="FF7A3B56"/>
      <rgbColor rgb="FFFFF5D6"/>
      <rgbColor rgb="FFDCE7EF"/>
      <rgbColor rgb="FF660066"/>
      <rgbColor rgb="FFDC853E"/>
      <rgbColor rgb="FF4672A8"/>
      <rgbColor rgb="FFD9D9D9"/>
      <rgbColor rgb="FF000080"/>
      <rgbColor rgb="FFFF00FF"/>
      <rgbColor rgb="FFF9F9F9"/>
      <rgbColor rgb="FF00FFFF"/>
      <rgbColor rgb="FF800080"/>
      <rgbColor rgb="FF800000"/>
      <rgbColor rgb="FF008080"/>
      <rgbColor rgb="FF0000FF"/>
      <rgbColor rgb="FF00CCFF"/>
      <rgbColor rgb="FFD6E4F0"/>
      <rgbColor rgb="FFE2F0D9"/>
      <rgbColor rgb="FFFCE8E0"/>
      <rgbColor rgb="FF92C3D5"/>
      <rgbColor rgb="FFD09493"/>
      <rgbColor rgb="FFA99BBD"/>
      <rgbColor rgb="FFF8B590"/>
      <rgbColor rgb="FF2E75B6"/>
      <rgbColor rgb="FFAAAAAA"/>
      <rgbColor rgb="FF9BBB59"/>
      <rgbColor rgb="FFB8CD97"/>
      <rgbColor rgb="FFC9973A"/>
      <rgbColor rgb="FFC0504D"/>
      <rgbColor rgb="FF725990"/>
      <rgbColor rgb="FF888888"/>
      <rgbColor rgb="FF1F3864"/>
      <rgbColor rgb="FF4299B0"/>
      <rgbColor rgb="FF003300"/>
      <rgbColor rgb="FF333300"/>
      <rgbColor rgb="FF8B3A1A"/>
      <rgbColor rgb="FFAB4744"/>
      <rgbColor rgb="FF2E5A7A"/>
      <rgbColor rgb="FF2D5A3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fr-FR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800" b="1" strike="noStrike" spc="-1">
                <a:solidFill>
                  <a:srgbClr val="000000"/>
                </a:solidFill>
                <a:latin typeface="Calibri"/>
              </a:rPr>
              <a:t>Entrate vs Uscite per Mese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Entrate</c:v>
          </c:tx>
          <c:spPr>
            <a:solidFill>
              <a:srgbClr val="4672A8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'📊 Riepilogo'!$B$25:$M$25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'📊 Riepilogo'!$B$26:$M$26</c:f>
              <c:numCache>
                <c:formatCode>\€#\ ##0;"€("#\ ##0\);\-</c:formatCode>
                <c:ptCount val="12"/>
                <c:pt idx="0">
                  <c:v>3815</c:v>
                </c:pt>
                <c:pt idx="1">
                  <c:v>3815</c:v>
                </c:pt>
                <c:pt idx="2">
                  <c:v>3815</c:v>
                </c:pt>
                <c:pt idx="3">
                  <c:v>3815</c:v>
                </c:pt>
                <c:pt idx="4">
                  <c:v>3815</c:v>
                </c:pt>
                <c:pt idx="5">
                  <c:v>3815</c:v>
                </c:pt>
                <c:pt idx="6">
                  <c:v>3815</c:v>
                </c:pt>
                <c:pt idx="7">
                  <c:v>3815</c:v>
                </c:pt>
                <c:pt idx="8">
                  <c:v>3815</c:v>
                </c:pt>
                <c:pt idx="9">
                  <c:v>3815</c:v>
                </c:pt>
                <c:pt idx="10">
                  <c:v>3815</c:v>
                </c:pt>
                <c:pt idx="11">
                  <c:v>7615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E-4C0E-A58B-13EC36338F06}"/>
            </c:ext>
          </c:extLst>
        </c:ser>
        <c:ser>
          <c:idx val="1"/>
          <c:order val="1"/>
          <c:tx>
            <c:v>Spese Essenziali</c:v>
          </c:tx>
          <c:spPr>
            <a:solidFill>
              <a:srgbClr val="AB474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'📊 Riepilogo'!$B$25:$M$25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'📊 Riepilogo'!$B$27:$M$27</c:f>
              <c:numCache>
                <c:formatCode>\€#\ ##0;"€("#\ ##0\);\-</c:formatCode>
                <c:ptCount val="12"/>
                <c:pt idx="0">
                  <c:v>2934</c:v>
                </c:pt>
                <c:pt idx="1">
                  <c:v>2324</c:v>
                </c:pt>
                <c:pt idx="2">
                  <c:v>3189</c:v>
                </c:pt>
                <c:pt idx="3">
                  <c:v>2199</c:v>
                </c:pt>
                <c:pt idx="4">
                  <c:v>2579</c:v>
                </c:pt>
                <c:pt idx="5">
                  <c:v>2549</c:v>
                </c:pt>
                <c:pt idx="6">
                  <c:v>2199</c:v>
                </c:pt>
                <c:pt idx="7">
                  <c:v>2199</c:v>
                </c:pt>
                <c:pt idx="8">
                  <c:v>2179</c:v>
                </c:pt>
                <c:pt idx="9">
                  <c:v>2209</c:v>
                </c:pt>
                <c:pt idx="10">
                  <c:v>2294</c:v>
                </c:pt>
                <c:pt idx="11">
                  <c:v>2779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9E-4C0E-A58B-13EC36338F06}"/>
            </c:ext>
          </c:extLst>
        </c:ser>
        <c:ser>
          <c:idx val="2"/>
          <c:order val="2"/>
          <c:tx>
            <c:v>Spese Non Essenziali</c:v>
          </c:tx>
          <c:spPr>
            <a:solidFill>
              <a:srgbClr val="8AA64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'📊 Riepilogo'!$B$25:$M$25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'📊 Riepilogo'!$B$28:$M$28</c:f>
              <c:numCache>
                <c:formatCode>\€#\ ##0;"€("#\ ##0\);\-</c:formatCode>
                <c:ptCount val="12"/>
                <c:pt idx="0">
                  <c:v>785</c:v>
                </c:pt>
                <c:pt idx="1">
                  <c:v>655</c:v>
                </c:pt>
                <c:pt idx="2">
                  <c:v>535</c:v>
                </c:pt>
                <c:pt idx="3">
                  <c:v>535</c:v>
                </c:pt>
                <c:pt idx="4">
                  <c:v>535</c:v>
                </c:pt>
                <c:pt idx="5">
                  <c:v>535</c:v>
                </c:pt>
                <c:pt idx="6">
                  <c:v>535</c:v>
                </c:pt>
                <c:pt idx="7">
                  <c:v>2455</c:v>
                </c:pt>
                <c:pt idx="8">
                  <c:v>535</c:v>
                </c:pt>
                <c:pt idx="9">
                  <c:v>535</c:v>
                </c:pt>
                <c:pt idx="10">
                  <c:v>535</c:v>
                </c:pt>
                <c:pt idx="11">
                  <c:v>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9E-4C0E-A58B-13EC36338F06}"/>
            </c:ext>
          </c:extLst>
        </c:ser>
        <c:ser>
          <c:idx val="3"/>
          <c:order val="3"/>
          <c:tx>
            <c:v>Risparmio</c:v>
          </c:tx>
          <c:spPr>
            <a:solidFill>
              <a:srgbClr val="72599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'📊 Riepilogo'!$B$25:$M$25</c:f>
              <c:strCache>
                <c:ptCount val="12"/>
                <c:pt idx="0">
                  <c:v>Gen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Mag</c:v>
                </c:pt>
                <c:pt idx="5">
                  <c:v>Giu</c:v>
                </c:pt>
                <c:pt idx="6">
                  <c:v>Lug</c:v>
                </c:pt>
                <c:pt idx="7">
                  <c:v>Ago</c:v>
                </c:pt>
                <c:pt idx="8">
                  <c:v>Set</c:v>
                </c:pt>
                <c:pt idx="9">
                  <c:v>Ott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'📊 Riepilogo'!$B$29:$M$29</c:f>
              <c:numCache>
                <c:formatCode>\€#\ ##0;"€("#\ ##0\);\-</c:formatCode>
                <c:ptCount val="12"/>
                <c:pt idx="0">
                  <c:v>860</c:v>
                </c:pt>
                <c:pt idx="1">
                  <c:v>860</c:v>
                </c:pt>
                <c:pt idx="2">
                  <c:v>860</c:v>
                </c:pt>
                <c:pt idx="3">
                  <c:v>860</c:v>
                </c:pt>
                <c:pt idx="4">
                  <c:v>860</c:v>
                </c:pt>
                <c:pt idx="5">
                  <c:v>960</c:v>
                </c:pt>
                <c:pt idx="6">
                  <c:v>860</c:v>
                </c:pt>
                <c:pt idx="7">
                  <c:v>860</c:v>
                </c:pt>
                <c:pt idx="8">
                  <c:v>860</c:v>
                </c:pt>
                <c:pt idx="9">
                  <c:v>860</c:v>
                </c:pt>
                <c:pt idx="10">
                  <c:v>860</c:v>
                </c:pt>
                <c:pt idx="11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9E-4C0E-A58B-13EC3633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503860"/>
        <c:axId val="62051197"/>
      </c:barChart>
      <c:catAx>
        <c:axId val="885038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62051197"/>
        <c:crosses val="autoZero"/>
        <c:auto val="1"/>
        <c:lblAlgn val="ctr"/>
        <c:lblOffset val="100"/>
        <c:noMultiLvlLbl val="0"/>
      </c:catAx>
      <c:valAx>
        <c:axId val="6205119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€#,##0;&quot;€(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fr-FR"/>
          </a:p>
        </c:txPr>
        <c:crossAx val="8850386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fr-FR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fr-FR" sz="1800" b="1" strike="noStrike" spc="-1">
                <a:solidFill>
                  <a:srgbClr val="000000"/>
                </a:solidFill>
                <a:latin typeface="Calibri"/>
              </a:rPr>
              <a:t>Ripartizione Uscite Annue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162943240987528"/>
          <c:y val="0.25061745537948743"/>
          <c:w val="0.51588989228369853"/>
          <c:h val="0.52849600154848142"/>
        </c:manualLayout>
      </c:layout>
      <c:pieChart>
        <c:varyColors val="1"/>
        <c:ser>
          <c:idx val="0"/>
          <c:order val="0"/>
          <c:tx>
            <c:strRef>
              <c:f>'📊 Riepilogo'!$Q$30</c:f>
              <c:strCache>
                <c:ptCount val="1"/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Pt>
            <c:idx val="0"/>
            <c:bubble3D val="0"/>
            <c:spPr>
              <a:solidFill>
                <a:srgbClr val="0070C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351F-4033-8212-4B6A2C44A2BC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351F-4033-8212-4B6A2C44A2BC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351F-4033-8212-4B6A2C44A2BC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1F-4033-8212-4B6A2C44A2BC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F-4033-8212-4B6A2C44A2BC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F-4033-8212-4B6A2C44A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1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'📊 Riepilogo'!$P$31:$P$33</c:f>
              <c:strCache>
                <c:ptCount val="3"/>
                <c:pt idx="0">
                  <c:v>Spese Essenziali</c:v>
                </c:pt>
                <c:pt idx="1">
                  <c:v>Spese Non Essenziali</c:v>
                </c:pt>
                <c:pt idx="2">
                  <c:v>Risparmio</c:v>
                </c:pt>
              </c:strCache>
            </c:strRef>
          </c:cat>
          <c:val>
            <c:numRef>
              <c:f>'📊 Riepilogo'!$Q$31:$Q$33</c:f>
              <c:numCache>
                <c:formatCode>\€#\ ##0;"€("#\ ##0\);\-</c:formatCode>
                <c:ptCount val="3"/>
                <c:pt idx="0">
                  <c:v>29633</c:v>
                </c:pt>
                <c:pt idx="1">
                  <c:v>9320</c:v>
                </c:pt>
                <c:pt idx="2">
                  <c:v>10520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1F-4033-8212-4B6A2C44A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fr-F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10</xdr:col>
      <xdr:colOff>306000</xdr:colOff>
      <xdr:row>52</xdr:row>
      <xdr:rowOff>127800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381000</xdr:colOff>
      <xdr:row>34</xdr:row>
      <xdr:rowOff>42333</xdr:rowOff>
    </xdr:from>
    <xdr:to>
      <xdr:col>17</xdr:col>
      <xdr:colOff>53669</xdr:colOff>
      <xdr:row>53</xdr:row>
      <xdr:rowOff>35278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showGridLines="0" zoomScale="80" zoomScaleNormal="80" workbookViewId="0">
      <selection activeCell="B19" sqref="B19"/>
    </sheetView>
  </sheetViews>
  <sheetFormatPr defaultColWidth="8.6328125" defaultRowHeight="14" x14ac:dyDescent="0.3"/>
  <cols>
    <col min="1" max="1" width="43.1796875" style="2" customWidth="1"/>
    <col min="2" max="13" width="8" style="2" customWidth="1"/>
    <col min="14" max="14" width="14" style="2" customWidth="1"/>
    <col min="15" max="15" width="12" style="2" customWidth="1"/>
    <col min="16" max="16384" width="8.6328125" style="2"/>
  </cols>
  <sheetData>
    <row r="1" spans="1:15" ht="31.5" customHeight="1" x14ac:dyDescent="0.3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15.75" customHeight="1" x14ac:dyDescent="0.3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ht="27.75" customHeigh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5" t="s">
        <v>15</v>
      </c>
      <c r="O3" s="5" t="s">
        <v>16</v>
      </c>
    </row>
    <row r="4" spans="1:15" ht="19.5" customHeight="1" x14ac:dyDescent="0.3">
      <c r="A4" s="72" t="s">
        <v>17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ht="15" customHeight="1" x14ac:dyDescent="0.3">
      <c r="A5" s="6" t="s">
        <v>18</v>
      </c>
      <c r="B5" s="7">
        <v>3800</v>
      </c>
      <c r="C5" s="7">
        <v>3800</v>
      </c>
      <c r="D5" s="7">
        <v>3800</v>
      </c>
      <c r="E5" s="7">
        <v>3800</v>
      </c>
      <c r="F5" s="7">
        <v>3800</v>
      </c>
      <c r="G5" s="7">
        <v>3800</v>
      </c>
      <c r="H5" s="7">
        <v>3800</v>
      </c>
      <c r="I5" s="7">
        <v>3800</v>
      </c>
      <c r="J5" s="7">
        <v>3800</v>
      </c>
      <c r="K5" s="7">
        <v>3800</v>
      </c>
      <c r="L5" s="7">
        <v>3800</v>
      </c>
      <c r="M5" s="7">
        <v>3800</v>
      </c>
      <c r="N5" s="8">
        <f>SUM(B5:M5)</f>
        <v>45600</v>
      </c>
      <c r="O5" s="8">
        <f>IF(N5=0,"-",N5/12)</f>
        <v>3800</v>
      </c>
    </row>
    <row r="6" spans="1:15" ht="15" customHeight="1" x14ac:dyDescent="0.3">
      <c r="A6" s="9" t="s">
        <v>19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>
        <v>3800</v>
      </c>
      <c r="N6" s="11">
        <f>SUM(B6:M6)</f>
        <v>3800</v>
      </c>
      <c r="O6" s="11">
        <f>IF(N6=0,"-",N6/12)</f>
        <v>316.66666666666669</v>
      </c>
    </row>
    <row r="7" spans="1:15" ht="15" customHeight="1" x14ac:dyDescent="0.3">
      <c r="A7" s="6" t="s">
        <v>20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>
        <f>SUM(B7:M7)</f>
        <v>0</v>
      </c>
      <c r="O7" s="8" t="str">
        <f>IF(N7=0,"-",N7/12)</f>
        <v>-</v>
      </c>
    </row>
    <row r="8" spans="1:15" ht="19.5" customHeight="1" x14ac:dyDescent="0.3">
      <c r="A8" s="1" t="s">
        <v>21</v>
      </c>
      <c r="B8" s="12">
        <f t="shared" ref="B8:N8" si="0">SUM(B5:B7)</f>
        <v>3800</v>
      </c>
      <c r="C8" s="12">
        <f t="shared" si="0"/>
        <v>3800</v>
      </c>
      <c r="D8" s="12">
        <f t="shared" si="0"/>
        <v>3800</v>
      </c>
      <c r="E8" s="12">
        <f t="shared" si="0"/>
        <v>3800</v>
      </c>
      <c r="F8" s="12">
        <f t="shared" si="0"/>
        <v>3800</v>
      </c>
      <c r="G8" s="12">
        <f t="shared" si="0"/>
        <v>3800</v>
      </c>
      <c r="H8" s="12">
        <f t="shared" si="0"/>
        <v>3800</v>
      </c>
      <c r="I8" s="12">
        <f t="shared" si="0"/>
        <v>3800</v>
      </c>
      <c r="J8" s="12">
        <f t="shared" si="0"/>
        <v>3800</v>
      </c>
      <c r="K8" s="12">
        <f t="shared" si="0"/>
        <v>3800</v>
      </c>
      <c r="L8" s="12">
        <f t="shared" si="0"/>
        <v>3800</v>
      </c>
      <c r="M8" s="12">
        <f t="shared" si="0"/>
        <v>7600</v>
      </c>
      <c r="N8" s="12">
        <f t="shared" si="0"/>
        <v>49400</v>
      </c>
      <c r="O8" s="12">
        <f>IF(N8=0,"-",N8/12)</f>
        <v>4116.666666666667</v>
      </c>
    </row>
    <row r="9" spans="1:15" ht="13.5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19.5" customHeight="1" x14ac:dyDescent="0.3">
      <c r="A10" s="72" t="s">
        <v>22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</row>
    <row r="11" spans="1:15" ht="15" customHeight="1" x14ac:dyDescent="0.3">
      <c r="A11" s="6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>
        <f>SUM(B11:M11)</f>
        <v>0</v>
      </c>
      <c r="O11" s="8" t="str">
        <f>IF(N11=0,"-",N11/12)</f>
        <v>-</v>
      </c>
    </row>
    <row r="12" spans="1:15" ht="15" customHeight="1" x14ac:dyDescent="0.3">
      <c r="A12" s="9" t="s">
        <v>24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>
        <f>SUM(B12:M12)</f>
        <v>0</v>
      </c>
      <c r="O12" s="11" t="str">
        <f>IF(N12=0,"-",N12/12)</f>
        <v>-</v>
      </c>
    </row>
    <row r="13" spans="1:15" ht="15" customHeight="1" x14ac:dyDescent="0.3">
      <c r="A13" s="6" t="s">
        <v>25</v>
      </c>
      <c r="B13" s="7">
        <v>15</v>
      </c>
      <c r="C13" s="7">
        <v>15</v>
      </c>
      <c r="D13" s="7">
        <v>15</v>
      </c>
      <c r="E13" s="7">
        <v>15</v>
      </c>
      <c r="F13" s="7">
        <v>15</v>
      </c>
      <c r="G13" s="7">
        <v>15</v>
      </c>
      <c r="H13" s="7">
        <v>15</v>
      </c>
      <c r="I13" s="7">
        <v>15</v>
      </c>
      <c r="J13" s="7">
        <v>15</v>
      </c>
      <c r="K13" s="7">
        <v>15</v>
      </c>
      <c r="L13" s="7">
        <v>15</v>
      </c>
      <c r="M13" s="7">
        <v>15</v>
      </c>
      <c r="N13" s="8">
        <f>SUM(B13:M13)</f>
        <v>180</v>
      </c>
      <c r="O13" s="8">
        <f>IF(N13=0,"-",N13/12)</f>
        <v>15</v>
      </c>
    </row>
    <row r="14" spans="1:15" ht="15" customHeight="1" x14ac:dyDescent="0.3">
      <c r="A14" s="9" t="s">
        <v>26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>
        <f>SUM(B14:M14)</f>
        <v>0</v>
      </c>
      <c r="O14" s="11" t="str">
        <f>IF(N14=0,"-",N14/12)</f>
        <v>-</v>
      </c>
    </row>
    <row r="15" spans="1:15" ht="19.5" customHeight="1" x14ac:dyDescent="0.3">
      <c r="A15" s="1" t="s">
        <v>27</v>
      </c>
      <c r="B15" s="12">
        <f t="shared" ref="B15:N15" si="1">SUM(B11:B14)</f>
        <v>15</v>
      </c>
      <c r="C15" s="12">
        <f t="shared" si="1"/>
        <v>15</v>
      </c>
      <c r="D15" s="12">
        <f t="shared" si="1"/>
        <v>15</v>
      </c>
      <c r="E15" s="12">
        <f t="shared" si="1"/>
        <v>15</v>
      </c>
      <c r="F15" s="12">
        <f t="shared" si="1"/>
        <v>15</v>
      </c>
      <c r="G15" s="12">
        <f t="shared" si="1"/>
        <v>15</v>
      </c>
      <c r="H15" s="12">
        <f t="shared" si="1"/>
        <v>15</v>
      </c>
      <c r="I15" s="12">
        <f t="shared" si="1"/>
        <v>15</v>
      </c>
      <c r="J15" s="12">
        <f t="shared" si="1"/>
        <v>15</v>
      </c>
      <c r="K15" s="12">
        <f t="shared" si="1"/>
        <v>15</v>
      </c>
      <c r="L15" s="12">
        <f t="shared" si="1"/>
        <v>15</v>
      </c>
      <c r="M15" s="12">
        <f t="shared" si="1"/>
        <v>15</v>
      </c>
      <c r="N15" s="12">
        <f t="shared" si="1"/>
        <v>180</v>
      </c>
      <c r="O15" s="12">
        <f>IF(N15=0,"-",N15/12)</f>
        <v>15</v>
      </c>
    </row>
  </sheetData>
  <mergeCells count="4">
    <mergeCell ref="A1:O1"/>
    <mergeCell ref="A2:O2"/>
    <mergeCell ref="A4:O4"/>
    <mergeCell ref="A10:O10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="80" zoomScaleNormal="80" workbookViewId="0">
      <selection activeCell="B44" sqref="B44"/>
    </sheetView>
  </sheetViews>
  <sheetFormatPr defaultColWidth="8.6328125" defaultRowHeight="14" x14ac:dyDescent="0.3"/>
  <cols>
    <col min="1" max="1" width="36.6328125" style="2" customWidth="1"/>
    <col min="2" max="13" width="8" style="2" customWidth="1"/>
    <col min="14" max="14" width="14" style="2" customWidth="1"/>
    <col min="15" max="15" width="12" style="2" customWidth="1"/>
    <col min="16" max="16384" width="8.6328125" style="2"/>
  </cols>
  <sheetData>
    <row r="1" spans="1:15" ht="31.5" customHeight="1" x14ac:dyDescent="0.3">
      <c r="A1" s="73" t="s">
        <v>28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75" customHeight="1" x14ac:dyDescent="0.3">
      <c r="A2" s="74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27.75" customHeight="1" x14ac:dyDescent="0.3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5" t="s">
        <v>15</v>
      </c>
      <c r="O3" s="15" t="s">
        <v>16</v>
      </c>
    </row>
    <row r="4" spans="1:15" ht="19.5" customHeight="1" x14ac:dyDescent="0.3">
      <c r="A4" s="16" t="s">
        <v>30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5" customHeight="1" x14ac:dyDescent="0.3">
      <c r="A5" s="51" t="s">
        <v>31</v>
      </c>
      <c r="B5" s="52">
        <v>750</v>
      </c>
      <c r="C5" s="52">
        <v>750</v>
      </c>
      <c r="D5" s="52">
        <v>750</v>
      </c>
      <c r="E5" s="52">
        <v>750</v>
      </c>
      <c r="F5" s="52">
        <v>750</v>
      </c>
      <c r="G5" s="52">
        <v>750</v>
      </c>
      <c r="H5" s="52">
        <v>750</v>
      </c>
      <c r="I5" s="52">
        <v>750</v>
      </c>
      <c r="J5" s="52">
        <v>750</v>
      </c>
      <c r="K5" s="52">
        <v>750</v>
      </c>
      <c r="L5" s="52">
        <v>750</v>
      </c>
      <c r="M5" s="52">
        <v>750</v>
      </c>
      <c r="N5" s="53">
        <f>SUM(B5:M5)</f>
        <v>9000</v>
      </c>
      <c r="O5" s="53">
        <f>IF(N5=0,"-",N5/12)</f>
        <v>750</v>
      </c>
    </row>
    <row r="6" spans="1:15" ht="15" customHeight="1" x14ac:dyDescent="0.3">
      <c r="A6" s="9" t="s">
        <v>32</v>
      </c>
      <c r="B6" s="10">
        <v>120</v>
      </c>
      <c r="C6" s="10">
        <v>120</v>
      </c>
      <c r="D6" s="10">
        <v>120</v>
      </c>
      <c r="E6" s="10">
        <v>120</v>
      </c>
      <c r="F6" s="10">
        <v>120</v>
      </c>
      <c r="G6" s="10">
        <v>120</v>
      </c>
      <c r="H6" s="10">
        <v>120</v>
      </c>
      <c r="I6" s="10">
        <v>120</v>
      </c>
      <c r="J6" s="10">
        <v>120</v>
      </c>
      <c r="K6" s="10">
        <v>120</v>
      </c>
      <c r="L6" s="10">
        <v>120</v>
      </c>
      <c r="M6" s="10">
        <v>120</v>
      </c>
      <c r="N6" s="11">
        <f>SUM(B6:M6)</f>
        <v>1440</v>
      </c>
      <c r="O6" s="11">
        <f>IF(N6=0,"-",N6/12)</f>
        <v>120</v>
      </c>
    </row>
    <row r="7" spans="1:15" ht="15" customHeight="1" x14ac:dyDescent="0.3">
      <c r="A7" s="51" t="s">
        <v>33</v>
      </c>
      <c r="B7" s="52">
        <v>25</v>
      </c>
      <c r="C7" s="52">
        <v>25</v>
      </c>
      <c r="D7" s="52">
        <v>25</v>
      </c>
      <c r="E7" s="52">
        <v>25</v>
      </c>
      <c r="F7" s="52">
        <v>25</v>
      </c>
      <c r="G7" s="52">
        <v>25</v>
      </c>
      <c r="H7" s="52">
        <v>25</v>
      </c>
      <c r="I7" s="52">
        <v>25</v>
      </c>
      <c r="J7" s="52">
        <v>25</v>
      </c>
      <c r="K7" s="52">
        <v>25</v>
      </c>
      <c r="L7" s="52">
        <v>25</v>
      </c>
      <c r="M7" s="52">
        <v>25</v>
      </c>
      <c r="N7" s="53">
        <f>SUM(B7:M7)</f>
        <v>300</v>
      </c>
      <c r="O7" s="53">
        <f>IF(N7=0,"-",N7/12)</f>
        <v>25</v>
      </c>
    </row>
    <row r="8" spans="1:15" ht="15" customHeight="1" x14ac:dyDescent="0.3">
      <c r="A8" s="9" t="s">
        <v>34</v>
      </c>
      <c r="B8" s="10"/>
      <c r="C8" s="10"/>
      <c r="D8" s="10"/>
      <c r="E8" s="10"/>
      <c r="F8" s="10"/>
      <c r="G8" s="10">
        <v>350</v>
      </c>
      <c r="H8" s="10"/>
      <c r="I8" s="10"/>
      <c r="J8" s="10"/>
      <c r="K8" s="10"/>
      <c r="L8" s="10"/>
      <c r="M8" s="10">
        <v>350</v>
      </c>
      <c r="N8" s="11">
        <f>SUM(B8:M8)</f>
        <v>700</v>
      </c>
      <c r="O8" s="11">
        <f>IF(N8=0,"-",N8/12)</f>
        <v>58.333333333333336</v>
      </c>
    </row>
    <row r="9" spans="1:15" ht="19.5" customHeight="1" x14ac:dyDescent="0.3">
      <c r="A9" s="17" t="s">
        <v>35</v>
      </c>
      <c r="B9" s="50">
        <f t="shared" ref="B9:N9" si="0">SUM(B5:B8)</f>
        <v>895</v>
      </c>
      <c r="C9" s="50">
        <f t="shared" si="0"/>
        <v>895</v>
      </c>
      <c r="D9" s="50">
        <f t="shared" si="0"/>
        <v>895</v>
      </c>
      <c r="E9" s="50">
        <f t="shared" si="0"/>
        <v>895</v>
      </c>
      <c r="F9" s="50">
        <f t="shared" si="0"/>
        <v>895</v>
      </c>
      <c r="G9" s="50">
        <f t="shared" si="0"/>
        <v>1245</v>
      </c>
      <c r="H9" s="50">
        <f t="shared" si="0"/>
        <v>895</v>
      </c>
      <c r="I9" s="50">
        <f t="shared" si="0"/>
        <v>895</v>
      </c>
      <c r="J9" s="50">
        <f t="shared" si="0"/>
        <v>895</v>
      </c>
      <c r="K9" s="50">
        <f t="shared" si="0"/>
        <v>895</v>
      </c>
      <c r="L9" s="50">
        <f t="shared" si="0"/>
        <v>895</v>
      </c>
      <c r="M9" s="50">
        <f t="shared" si="0"/>
        <v>1245</v>
      </c>
      <c r="N9" s="50">
        <f t="shared" si="0"/>
        <v>11440</v>
      </c>
      <c r="O9" s="50">
        <f>IF(N9=0,"-",N9/12)</f>
        <v>953.33333333333337</v>
      </c>
    </row>
    <row r="10" spans="1:15" ht="13.5" customHeigh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19.5" customHeight="1" x14ac:dyDescent="0.3">
      <c r="A11" s="16" t="s">
        <v>36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5" customHeight="1" x14ac:dyDescent="0.3">
      <c r="A12" s="51" t="s">
        <v>37</v>
      </c>
      <c r="B12" s="52">
        <v>130</v>
      </c>
      <c r="C12" s="52">
        <v>130</v>
      </c>
      <c r="D12" s="52">
        <v>85</v>
      </c>
      <c r="E12" s="52">
        <v>85</v>
      </c>
      <c r="F12" s="52">
        <v>85</v>
      </c>
      <c r="G12" s="52">
        <v>110</v>
      </c>
      <c r="H12" s="52">
        <v>110</v>
      </c>
      <c r="I12" s="52">
        <v>110</v>
      </c>
      <c r="J12" s="52">
        <v>85</v>
      </c>
      <c r="K12" s="52">
        <v>85</v>
      </c>
      <c r="L12" s="52">
        <v>130</v>
      </c>
      <c r="M12" s="52">
        <v>130</v>
      </c>
      <c r="N12" s="53">
        <f>SUM(B12:M12)</f>
        <v>1275</v>
      </c>
      <c r="O12" s="53">
        <f t="shared" ref="O12:O17" si="1">IF(N12=0,"-",N12/12)</f>
        <v>106.25</v>
      </c>
    </row>
    <row r="13" spans="1:15" ht="15" customHeight="1" x14ac:dyDescent="0.3">
      <c r="A13" s="9" t="s">
        <v>38</v>
      </c>
      <c r="B13" s="10">
        <v>150</v>
      </c>
      <c r="C13" s="10">
        <v>140</v>
      </c>
      <c r="D13" s="10">
        <v>100</v>
      </c>
      <c r="E13" s="10">
        <v>60</v>
      </c>
      <c r="F13" s="10">
        <v>40</v>
      </c>
      <c r="G13" s="10">
        <v>35</v>
      </c>
      <c r="H13" s="10">
        <v>35</v>
      </c>
      <c r="I13" s="10">
        <v>35</v>
      </c>
      <c r="J13" s="10">
        <v>40</v>
      </c>
      <c r="K13" s="10">
        <v>70</v>
      </c>
      <c r="L13" s="10">
        <v>110</v>
      </c>
      <c r="M13" s="10">
        <v>145</v>
      </c>
      <c r="N13" s="11">
        <f>SUM(B13:M13)</f>
        <v>960</v>
      </c>
      <c r="O13" s="11">
        <f t="shared" si="1"/>
        <v>80</v>
      </c>
    </row>
    <row r="14" spans="1:15" ht="15" customHeight="1" x14ac:dyDescent="0.3">
      <c r="A14" s="51" t="s">
        <v>39</v>
      </c>
      <c r="B14" s="52">
        <v>35</v>
      </c>
      <c r="C14" s="52">
        <v>35</v>
      </c>
      <c r="D14" s="52">
        <v>35</v>
      </c>
      <c r="E14" s="52">
        <v>35</v>
      </c>
      <c r="F14" s="52">
        <v>35</v>
      </c>
      <c r="G14" s="52">
        <v>35</v>
      </c>
      <c r="H14" s="52">
        <v>35</v>
      </c>
      <c r="I14" s="52">
        <v>35</v>
      </c>
      <c r="J14" s="52">
        <v>35</v>
      </c>
      <c r="K14" s="52">
        <v>35</v>
      </c>
      <c r="L14" s="52">
        <v>35</v>
      </c>
      <c r="M14" s="52">
        <v>35</v>
      </c>
      <c r="N14" s="53">
        <f>SUM(B14:M14)</f>
        <v>420</v>
      </c>
      <c r="O14" s="53">
        <f t="shared" si="1"/>
        <v>35</v>
      </c>
    </row>
    <row r="15" spans="1:15" ht="15" customHeight="1" x14ac:dyDescent="0.3">
      <c r="A15" s="9" t="s">
        <v>40</v>
      </c>
      <c r="B15" s="10">
        <v>32</v>
      </c>
      <c r="C15" s="10">
        <v>32</v>
      </c>
      <c r="D15" s="10">
        <v>32</v>
      </c>
      <c r="E15" s="10">
        <v>32</v>
      </c>
      <c r="F15" s="10">
        <v>32</v>
      </c>
      <c r="G15" s="10">
        <v>32</v>
      </c>
      <c r="H15" s="10">
        <v>32</v>
      </c>
      <c r="I15" s="10">
        <v>32</v>
      </c>
      <c r="J15" s="10">
        <v>32</v>
      </c>
      <c r="K15" s="10">
        <v>32</v>
      </c>
      <c r="L15" s="10">
        <v>32</v>
      </c>
      <c r="M15" s="10">
        <v>32</v>
      </c>
      <c r="N15" s="11">
        <f>SUM(B15:M15)</f>
        <v>384</v>
      </c>
      <c r="O15" s="11">
        <f t="shared" si="1"/>
        <v>32</v>
      </c>
    </row>
    <row r="16" spans="1:15" ht="15" customHeight="1" x14ac:dyDescent="0.3">
      <c r="A16" s="51" t="s">
        <v>41</v>
      </c>
      <c r="B16" s="52">
        <v>30</v>
      </c>
      <c r="C16" s="52">
        <v>30</v>
      </c>
      <c r="D16" s="52">
        <v>30</v>
      </c>
      <c r="E16" s="52">
        <v>30</v>
      </c>
      <c r="F16" s="52">
        <v>30</v>
      </c>
      <c r="G16" s="52">
        <v>30</v>
      </c>
      <c r="H16" s="52">
        <v>30</v>
      </c>
      <c r="I16" s="52">
        <v>30</v>
      </c>
      <c r="J16" s="52">
        <v>30</v>
      </c>
      <c r="K16" s="52">
        <v>30</v>
      </c>
      <c r="L16" s="52">
        <v>30</v>
      </c>
      <c r="M16" s="52">
        <v>30</v>
      </c>
      <c r="N16" s="53">
        <f>SUM(B16:M16)</f>
        <v>360</v>
      </c>
      <c r="O16" s="53">
        <f t="shared" si="1"/>
        <v>30</v>
      </c>
    </row>
    <row r="17" spans="1:15" ht="19.5" customHeight="1" x14ac:dyDescent="0.3">
      <c r="A17" s="17" t="s">
        <v>42</v>
      </c>
      <c r="B17" s="50">
        <f t="shared" ref="B17:N17" si="2">SUM(B12:B16)</f>
        <v>377</v>
      </c>
      <c r="C17" s="50">
        <f t="shared" si="2"/>
        <v>367</v>
      </c>
      <c r="D17" s="50">
        <f t="shared" si="2"/>
        <v>282</v>
      </c>
      <c r="E17" s="50">
        <f t="shared" si="2"/>
        <v>242</v>
      </c>
      <c r="F17" s="50">
        <f t="shared" si="2"/>
        <v>222</v>
      </c>
      <c r="G17" s="50">
        <f t="shared" si="2"/>
        <v>242</v>
      </c>
      <c r="H17" s="50">
        <f t="shared" si="2"/>
        <v>242</v>
      </c>
      <c r="I17" s="50">
        <f t="shared" si="2"/>
        <v>242</v>
      </c>
      <c r="J17" s="50">
        <f t="shared" si="2"/>
        <v>222</v>
      </c>
      <c r="K17" s="50">
        <f t="shared" si="2"/>
        <v>252</v>
      </c>
      <c r="L17" s="50">
        <f t="shared" si="2"/>
        <v>337</v>
      </c>
      <c r="M17" s="50">
        <f t="shared" si="2"/>
        <v>372</v>
      </c>
      <c r="N17" s="50">
        <f t="shared" si="2"/>
        <v>3399</v>
      </c>
      <c r="O17" s="50">
        <f t="shared" si="1"/>
        <v>283.25</v>
      </c>
    </row>
    <row r="18" spans="1:15" ht="13.5" customHeight="1" x14ac:dyDescent="0.3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19.5" customHeight="1" x14ac:dyDescent="0.3">
      <c r="A19" s="16" t="s">
        <v>43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ht="15" customHeight="1" x14ac:dyDescent="0.3">
      <c r="A20" s="51" t="s">
        <v>44</v>
      </c>
      <c r="B20" s="52">
        <v>550</v>
      </c>
      <c r="C20" s="52">
        <v>550</v>
      </c>
      <c r="D20" s="52">
        <v>550</v>
      </c>
      <c r="E20" s="52">
        <v>550</v>
      </c>
      <c r="F20" s="52">
        <v>550</v>
      </c>
      <c r="G20" s="52">
        <v>550</v>
      </c>
      <c r="H20" s="52">
        <v>550</v>
      </c>
      <c r="I20" s="52">
        <v>550</v>
      </c>
      <c r="J20" s="52">
        <v>550</v>
      </c>
      <c r="K20" s="52">
        <v>550</v>
      </c>
      <c r="L20" s="52">
        <v>550</v>
      </c>
      <c r="M20" s="52">
        <v>650</v>
      </c>
      <c r="N20" s="53">
        <f>SUM(B20:M20)</f>
        <v>6700</v>
      </c>
      <c r="O20" s="53">
        <f>IF(N20=0,"-",N20/12)</f>
        <v>558.33333333333337</v>
      </c>
    </row>
    <row r="21" spans="1:15" ht="15" customHeight="1" x14ac:dyDescent="0.3">
      <c r="A21" s="9" t="s">
        <v>45</v>
      </c>
      <c r="B21" s="10">
        <v>45</v>
      </c>
      <c r="C21" s="10">
        <v>45</v>
      </c>
      <c r="D21" s="10">
        <v>45</v>
      </c>
      <c r="E21" s="10">
        <v>45</v>
      </c>
      <c r="F21" s="10">
        <v>45</v>
      </c>
      <c r="G21" s="10">
        <v>45</v>
      </c>
      <c r="H21" s="10">
        <v>45</v>
      </c>
      <c r="I21" s="10">
        <v>45</v>
      </c>
      <c r="J21" s="10">
        <v>45</v>
      </c>
      <c r="K21" s="10">
        <v>45</v>
      </c>
      <c r="L21" s="10">
        <v>45</v>
      </c>
      <c r="M21" s="10">
        <v>45</v>
      </c>
      <c r="N21" s="11">
        <f>SUM(B21:M21)</f>
        <v>540</v>
      </c>
      <c r="O21" s="11">
        <f>IF(N21=0,"-",N21/12)</f>
        <v>45</v>
      </c>
    </row>
    <row r="22" spans="1:15" ht="15" customHeight="1" x14ac:dyDescent="0.3">
      <c r="A22" s="51" t="s">
        <v>46</v>
      </c>
      <c r="B22" s="52">
        <v>22</v>
      </c>
      <c r="C22" s="52">
        <v>22</v>
      </c>
      <c r="D22" s="52">
        <v>22</v>
      </c>
      <c r="E22" s="52">
        <v>22</v>
      </c>
      <c r="F22" s="52">
        <v>22</v>
      </c>
      <c r="G22" s="52">
        <v>22</v>
      </c>
      <c r="H22" s="52">
        <v>22</v>
      </c>
      <c r="I22" s="52">
        <v>22</v>
      </c>
      <c r="J22" s="52">
        <v>22</v>
      </c>
      <c r="K22" s="52">
        <v>22</v>
      </c>
      <c r="L22" s="52">
        <v>22</v>
      </c>
      <c r="M22" s="52">
        <v>22</v>
      </c>
      <c r="N22" s="53">
        <f>SUM(B22:M22)</f>
        <v>264</v>
      </c>
      <c r="O22" s="53">
        <f>IF(N22=0,"-",N22/12)</f>
        <v>22</v>
      </c>
    </row>
    <row r="23" spans="1:15" ht="19.5" customHeight="1" x14ac:dyDescent="0.3">
      <c r="A23" s="17" t="s">
        <v>47</v>
      </c>
      <c r="B23" s="50">
        <f t="shared" ref="B23:N23" si="3">SUM(B20:B22)</f>
        <v>617</v>
      </c>
      <c r="C23" s="50">
        <f t="shared" si="3"/>
        <v>617</v>
      </c>
      <c r="D23" s="50">
        <f t="shared" si="3"/>
        <v>617</v>
      </c>
      <c r="E23" s="50">
        <f t="shared" si="3"/>
        <v>617</v>
      </c>
      <c r="F23" s="50">
        <f t="shared" si="3"/>
        <v>617</v>
      </c>
      <c r="G23" s="50">
        <f t="shared" si="3"/>
        <v>617</v>
      </c>
      <c r="H23" s="50">
        <f t="shared" si="3"/>
        <v>617</v>
      </c>
      <c r="I23" s="50">
        <f t="shared" si="3"/>
        <v>617</v>
      </c>
      <c r="J23" s="50">
        <f t="shared" si="3"/>
        <v>617</v>
      </c>
      <c r="K23" s="50">
        <f t="shared" si="3"/>
        <v>617</v>
      </c>
      <c r="L23" s="50">
        <f t="shared" si="3"/>
        <v>617</v>
      </c>
      <c r="M23" s="50">
        <f t="shared" si="3"/>
        <v>717</v>
      </c>
      <c r="N23" s="50">
        <f t="shared" si="3"/>
        <v>7504</v>
      </c>
      <c r="O23" s="50">
        <f>IF(N23=0,"-",N23/12)</f>
        <v>625.33333333333337</v>
      </c>
    </row>
    <row r="24" spans="1:15" ht="13.5" customHeight="1" x14ac:dyDescent="0.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ht="19.5" customHeight="1" x14ac:dyDescent="0.3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15" customHeight="1" x14ac:dyDescent="0.3">
      <c r="A26" s="51" t="s">
        <v>49</v>
      </c>
      <c r="B26" s="52">
        <v>30</v>
      </c>
      <c r="C26" s="52">
        <v>30</v>
      </c>
      <c r="D26" s="52">
        <v>30</v>
      </c>
      <c r="E26" s="52">
        <v>30</v>
      </c>
      <c r="F26" s="52">
        <v>30</v>
      </c>
      <c r="G26" s="52">
        <v>30</v>
      </c>
      <c r="H26" s="52">
        <v>30</v>
      </c>
      <c r="I26" s="52">
        <v>30</v>
      </c>
      <c r="J26" s="52">
        <v>30</v>
      </c>
      <c r="K26" s="52">
        <v>30</v>
      </c>
      <c r="L26" s="52">
        <v>30</v>
      </c>
      <c r="M26" s="52">
        <v>30</v>
      </c>
      <c r="N26" s="53">
        <f>SUM(B26:M26)</f>
        <v>360</v>
      </c>
      <c r="O26" s="53">
        <f>IF(N26=0,"-",N26/12)</f>
        <v>30</v>
      </c>
    </row>
    <row r="27" spans="1:15" ht="15" customHeight="1" x14ac:dyDescent="0.3">
      <c r="A27" s="9" t="s">
        <v>50</v>
      </c>
      <c r="B27" s="10">
        <v>600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>
        <f>SUM(B27:M27)</f>
        <v>600</v>
      </c>
      <c r="O27" s="11">
        <f>IF(N27=0,"-",N27/12)</f>
        <v>50</v>
      </c>
    </row>
    <row r="28" spans="1:15" ht="19.5" customHeight="1" x14ac:dyDescent="0.3">
      <c r="A28" s="17" t="s">
        <v>51</v>
      </c>
      <c r="B28" s="50">
        <f t="shared" ref="B28:N28" si="4">SUM(B26:B27)</f>
        <v>630</v>
      </c>
      <c r="C28" s="50">
        <f t="shared" si="4"/>
        <v>30</v>
      </c>
      <c r="D28" s="50">
        <f t="shared" si="4"/>
        <v>30</v>
      </c>
      <c r="E28" s="50">
        <f t="shared" si="4"/>
        <v>30</v>
      </c>
      <c r="F28" s="50">
        <f t="shared" si="4"/>
        <v>30</v>
      </c>
      <c r="G28" s="50">
        <f t="shared" si="4"/>
        <v>30</v>
      </c>
      <c r="H28" s="50">
        <f t="shared" si="4"/>
        <v>30</v>
      </c>
      <c r="I28" s="50">
        <f t="shared" si="4"/>
        <v>30</v>
      </c>
      <c r="J28" s="50">
        <f t="shared" si="4"/>
        <v>30</v>
      </c>
      <c r="K28" s="50">
        <f t="shared" si="4"/>
        <v>30</v>
      </c>
      <c r="L28" s="50">
        <f t="shared" si="4"/>
        <v>30</v>
      </c>
      <c r="M28" s="50">
        <f t="shared" si="4"/>
        <v>30</v>
      </c>
      <c r="N28" s="50">
        <f t="shared" si="4"/>
        <v>960</v>
      </c>
      <c r="O28" s="50">
        <f>IF(N28=0,"-",N28/12)</f>
        <v>80</v>
      </c>
    </row>
    <row r="29" spans="1:15" ht="13.5" customHeight="1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ht="19.5" customHeight="1" x14ac:dyDescent="0.3">
      <c r="A30" s="16" t="s">
        <v>52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 ht="15" customHeight="1" x14ac:dyDescent="0.3">
      <c r="A31" s="51" t="s">
        <v>53</v>
      </c>
      <c r="B31" s="52">
        <v>165</v>
      </c>
      <c r="C31" s="52">
        <v>165</v>
      </c>
      <c r="D31" s="52">
        <v>165</v>
      </c>
      <c r="E31" s="52">
        <v>165</v>
      </c>
      <c r="F31" s="52">
        <v>165</v>
      </c>
      <c r="G31" s="52">
        <v>165</v>
      </c>
      <c r="H31" s="52">
        <v>165</v>
      </c>
      <c r="I31" s="52">
        <v>165</v>
      </c>
      <c r="J31" s="52">
        <v>165</v>
      </c>
      <c r="K31" s="52">
        <v>165</v>
      </c>
      <c r="L31" s="52">
        <v>165</v>
      </c>
      <c r="M31" s="52">
        <v>165</v>
      </c>
      <c r="N31" s="53">
        <f>SUM(B31:M31)</f>
        <v>1980</v>
      </c>
      <c r="O31" s="53">
        <f>IF(N31=0,"-",N31/12)</f>
        <v>165</v>
      </c>
    </row>
    <row r="32" spans="1:15" ht="15" customHeight="1" x14ac:dyDescent="0.3">
      <c r="A32" s="9" t="s">
        <v>54</v>
      </c>
      <c r="B32" s="10"/>
      <c r="C32" s="10"/>
      <c r="D32" s="10"/>
      <c r="E32" s="10"/>
      <c r="F32" s="10">
        <v>400</v>
      </c>
      <c r="G32" s="10"/>
      <c r="H32" s="10"/>
      <c r="I32" s="10"/>
      <c r="J32" s="10"/>
      <c r="K32" s="10"/>
      <c r="L32" s="10"/>
      <c r="M32" s="10"/>
      <c r="N32" s="11">
        <f>SUM(B32:M32)</f>
        <v>400</v>
      </c>
      <c r="O32" s="11">
        <f>IF(N32=0,"-",N32/12)</f>
        <v>33.333333333333336</v>
      </c>
    </row>
    <row r="33" spans="1:15" ht="15" customHeight="1" x14ac:dyDescent="0.3">
      <c r="A33" s="51" t="s">
        <v>55</v>
      </c>
      <c r="B33" s="52">
        <v>25</v>
      </c>
      <c r="C33" s="52">
        <v>25</v>
      </c>
      <c r="D33" s="52">
        <v>25</v>
      </c>
      <c r="E33" s="52">
        <v>25</v>
      </c>
      <c r="F33" s="52">
        <v>25</v>
      </c>
      <c r="G33" s="52">
        <v>25</v>
      </c>
      <c r="H33" s="52">
        <v>25</v>
      </c>
      <c r="I33" s="52">
        <v>25</v>
      </c>
      <c r="J33" s="52">
        <v>25</v>
      </c>
      <c r="K33" s="52">
        <v>25</v>
      </c>
      <c r="L33" s="52">
        <v>25</v>
      </c>
      <c r="M33" s="52">
        <v>25</v>
      </c>
      <c r="N33" s="53">
        <f>SUM(B33:M33)</f>
        <v>300</v>
      </c>
      <c r="O33" s="53">
        <f>IF(N33=0,"-",N33/12)</f>
        <v>25</v>
      </c>
    </row>
    <row r="34" spans="1:15" ht="15" customHeight="1" x14ac:dyDescent="0.3">
      <c r="A34" s="9" t="s">
        <v>56</v>
      </c>
      <c r="B34" s="10"/>
      <c r="C34" s="10"/>
      <c r="D34" s="10">
        <v>950</v>
      </c>
      <c r="E34" s="10"/>
      <c r="F34" s="10"/>
      <c r="G34" s="10"/>
      <c r="H34" s="10"/>
      <c r="I34" s="10"/>
      <c r="J34" s="10"/>
      <c r="K34" s="10"/>
      <c r="L34" s="10"/>
      <c r="M34" s="10"/>
      <c r="N34" s="11">
        <f>SUM(B34:M34)</f>
        <v>950</v>
      </c>
      <c r="O34" s="11">
        <f>IF(N34=0,"-",N34/12)</f>
        <v>79.166666666666671</v>
      </c>
    </row>
    <row r="35" spans="1:15" ht="19.5" customHeight="1" x14ac:dyDescent="0.3">
      <c r="A35" s="17" t="s">
        <v>57</v>
      </c>
      <c r="B35" s="50">
        <f t="shared" ref="B35:N35" si="5">SUM(B31:B34)</f>
        <v>190</v>
      </c>
      <c r="C35" s="50">
        <f t="shared" si="5"/>
        <v>190</v>
      </c>
      <c r="D35" s="50">
        <f t="shared" si="5"/>
        <v>1140</v>
      </c>
      <c r="E35" s="50">
        <f t="shared" si="5"/>
        <v>190</v>
      </c>
      <c r="F35" s="50">
        <f t="shared" si="5"/>
        <v>590</v>
      </c>
      <c r="G35" s="50">
        <f t="shared" si="5"/>
        <v>190</v>
      </c>
      <c r="H35" s="50">
        <f t="shared" si="5"/>
        <v>190</v>
      </c>
      <c r="I35" s="50">
        <f t="shared" si="5"/>
        <v>190</v>
      </c>
      <c r="J35" s="50">
        <f t="shared" si="5"/>
        <v>190</v>
      </c>
      <c r="K35" s="50">
        <f t="shared" si="5"/>
        <v>190</v>
      </c>
      <c r="L35" s="50">
        <f t="shared" si="5"/>
        <v>190</v>
      </c>
      <c r="M35" s="50">
        <f t="shared" si="5"/>
        <v>190</v>
      </c>
      <c r="N35" s="50">
        <f t="shared" si="5"/>
        <v>3630</v>
      </c>
      <c r="O35" s="50">
        <f>IF(N35=0,"-",N35/12)</f>
        <v>302.5</v>
      </c>
    </row>
    <row r="36" spans="1:15" ht="13.5" customHeight="1" x14ac:dyDescent="0.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15" ht="19.5" customHeight="1" x14ac:dyDescent="0.3">
      <c r="A37" s="16" t="s">
        <v>58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ht="15" customHeight="1" x14ac:dyDescent="0.3">
      <c r="A38" s="51" t="s">
        <v>59</v>
      </c>
      <c r="B38" s="52">
        <v>180</v>
      </c>
      <c r="C38" s="52">
        <v>180</v>
      </c>
      <c r="D38" s="52">
        <v>180</v>
      </c>
      <c r="E38" s="52">
        <v>180</v>
      </c>
      <c r="F38" s="52">
        <v>180</v>
      </c>
      <c r="G38" s="52">
        <v>180</v>
      </c>
      <c r="H38" s="52">
        <v>180</v>
      </c>
      <c r="I38" s="52">
        <v>180</v>
      </c>
      <c r="J38" s="52">
        <v>180</v>
      </c>
      <c r="K38" s="52">
        <v>180</v>
      </c>
      <c r="L38" s="52">
        <v>180</v>
      </c>
      <c r="M38" s="52">
        <v>180</v>
      </c>
      <c r="N38" s="53">
        <f>SUM(B38:M38)</f>
        <v>2160</v>
      </c>
      <c r="O38" s="53">
        <f>IF(N38=0,"-",N38/12)</f>
        <v>180</v>
      </c>
    </row>
    <row r="39" spans="1:15" ht="15" customHeight="1" x14ac:dyDescent="0.3">
      <c r="A39" s="9" t="s">
        <v>60</v>
      </c>
      <c r="B39" s="10">
        <v>45</v>
      </c>
      <c r="C39" s="10">
        <v>45</v>
      </c>
      <c r="D39" s="10">
        <v>45</v>
      </c>
      <c r="E39" s="10">
        <v>45</v>
      </c>
      <c r="F39" s="10">
        <v>45</v>
      </c>
      <c r="G39" s="10">
        <v>45</v>
      </c>
      <c r="H39" s="10">
        <v>45</v>
      </c>
      <c r="I39" s="10">
        <v>45</v>
      </c>
      <c r="J39" s="10">
        <v>45</v>
      </c>
      <c r="K39" s="10">
        <v>45</v>
      </c>
      <c r="L39" s="10">
        <v>45</v>
      </c>
      <c r="M39" s="10">
        <v>45</v>
      </c>
      <c r="N39" s="11">
        <f>SUM(B39:M39)</f>
        <v>540</v>
      </c>
      <c r="O39" s="11">
        <f>IF(N39=0,"-",N39/12)</f>
        <v>45</v>
      </c>
    </row>
    <row r="40" spans="1:15" ht="19.5" customHeight="1" x14ac:dyDescent="0.3">
      <c r="A40" s="17" t="s">
        <v>61</v>
      </c>
      <c r="B40" s="50">
        <f t="shared" ref="B40:N40" si="6">SUM(B38:B39)</f>
        <v>225</v>
      </c>
      <c r="C40" s="50">
        <f t="shared" si="6"/>
        <v>225</v>
      </c>
      <c r="D40" s="50">
        <f t="shared" si="6"/>
        <v>225</v>
      </c>
      <c r="E40" s="50">
        <f t="shared" si="6"/>
        <v>225</v>
      </c>
      <c r="F40" s="50">
        <f t="shared" si="6"/>
        <v>225</v>
      </c>
      <c r="G40" s="50">
        <f t="shared" si="6"/>
        <v>225</v>
      </c>
      <c r="H40" s="50">
        <f t="shared" si="6"/>
        <v>225</v>
      </c>
      <c r="I40" s="50">
        <f t="shared" si="6"/>
        <v>225</v>
      </c>
      <c r="J40" s="50">
        <f t="shared" si="6"/>
        <v>225</v>
      </c>
      <c r="K40" s="50">
        <f t="shared" si="6"/>
        <v>225</v>
      </c>
      <c r="L40" s="50">
        <f t="shared" si="6"/>
        <v>225</v>
      </c>
      <c r="M40" s="50">
        <f t="shared" si="6"/>
        <v>225</v>
      </c>
      <c r="N40" s="50">
        <f t="shared" si="6"/>
        <v>2700</v>
      </c>
      <c r="O40" s="50">
        <f>IF(N40=0,"-",N40/12)</f>
        <v>225</v>
      </c>
    </row>
  </sheetData>
  <mergeCells count="2">
    <mergeCell ref="A1:O1"/>
    <mergeCell ref="A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zoomScale="80" zoomScaleNormal="80" workbookViewId="0">
      <selection activeCell="A30" sqref="A30"/>
    </sheetView>
  </sheetViews>
  <sheetFormatPr defaultColWidth="8.6328125" defaultRowHeight="14" x14ac:dyDescent="0.3"/>
  <cols>
    <col min="1" max="1" width="36.7265625" style="2" customWidth="1"/>
    <col min="2" max="13" width="8" style="2" customWidth="1"/>
    <col min="14" max="14" width="14" style="2" customWidth="1"/>
    <col min="15" max="15" width="12" style="2" customWidth="1"/>
    <col min="16" max="16384" width="8.6328125" style="2"/>
  </cols>
  <sheetData>
    <row r="1" spans="1:15" ht="31.5" customHeight="1" x14ac:dyDescent="0.3">
      <c r="A1" s="75" t="s">
        <v>62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5.75" customHeight="1" x14ac:dyDescent="0.3">
      <c r="A2" s="74" t="s">
        <v>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27.75" customHeight="1" x14ac:dyDescent="0.3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5" t="s">
        <v>15</v>
      </c>
      <c r="O3" s="15" t="s">
        <v>16</v>
      </c>
    </row>
    <row r="4" spans="1:15" ht="19.5" customHeight="1" x14ac:dyDescent="0.3">
      <c r="A4" s="20" t="s">
        <v>64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5" customHeight="1" x14ac:dyDescent="0.3">
      <c r="A5" s="55" t="s">
        <v>65</v>
      </c>
      <c r="B5" s="56">
        <v>150</v>
      </c>
      <c r="C5" s="56">
        <v>150</v>
      </c>
      <c r="D5" s="56">
        <v>150</v>
      </c>
      <c r="E5" s="56">
        <v>150</v>
      </c>
      <c r="F5" s="56">
        <v>150</v>
      </c>
      <c r="G5" s="56">
        <v>150</v>
      </c>
      <c r="H5" s="56">
        <v>150</v>
      </c>
      <c r="I5" s="56">
        <v>150</v>
      </c>
      <c r="J5" s="56">
        <v>150</v>
      </c>
      <c r="K5" s="56">
        <v>150</v>
      </c>
      <c r="L5" s="56">
        <v>150</v>
      </c>
      <c r="M5" s="56">
        <v>150</v>
      </c>
      <c r="N5" s="57">
        <f>SUM(B5:M5)</f>
        <v>1800</v>
      </c>
      <c r="O5" s="57">
        <f>IF(N5=0,"-",N5/12)</f>
        <v>150</v>
      </c>
    </row>
    <row r="6" spans="1:15" ht="15" customHeight="1" x14ac:dyDescent="0.3">
      <c r="A6" s="9" t="s">
        <v>66</v>
      </c>
      <c r="B6" s="10">
        <v>30</v>
      </c>
      <c r="C6" s="10">
        <v>30</v>
      </c>
      <c r="D6" s="10">
        <v>30</v>
      </c>
      <c r="E6" s="10">
        <v>30</v>
      </c>
      <c r="F6" s="10">
        <v>30</v>
      </c>
      <c r="G6" s="10">
        <v>30</v>
      </c>
      <c r="H6" s="10">
        <v>30</v>
      </c>
      <c r="I6" s="10">
        <v>30</v>
      </c>
      <c r="J6" s="10">
        <v>30</v>
      </c>
      <c r="K6" s="10">
        <v>30</v>
      </c>
      <c r="L6" s="10">
        <v>30</v>
      </c>
      <c r="M6" s="10">
        <v>30</v>
      </c>
      <c r="N6" s="11">
        <f>SUM(B6:M6)</f>
        <v>360</v>
      </c>
      <c r="O6" s="11">
        <f>IF(N6=0,"-",N6/12)</f>
        <v>30</v>
      </c>
    </row>
    <row r="7" spans="1:15" ht="15" customHeight="1" x14ac:dyDescent="0.3">
      <c r="A7" s="55" t="s">
        <v>67</v>
      </c>
      <c r="B7" s="56"/>
      <c r="C7" s="56"/>
      <c r="D7" s="56"/>
      <c r="E7" s="56"/>
      <c r="F7" s="56"/>
      <c r="G7" s="56"/>
      <c r="H7" s="56"/>
      <c r="I7" s="56">
        <v>1800</v>
      </c>
      <c r="J7" s="56"/>
      <c r="K7" s="56"/>
      <c r="L7" s="56"/>
      <c r="M7" s="56">
        <v>400</v>
      </c>
      <c r="N7" s="57">
        <f>SUM(B7:M7)</f>
        <v>2200</v>
      </c>
      <c r="O7" s="57">
        <f>IF(N7=0,"-",N7/12)</f>
        <v>183.33333333333334</v>
      </c>
    </row>
    <row r="8" spans="1:15" ht="15" customHeight="1" x14ac:dyDescent="0.3">
      <c r="A8" s="9" t="s">
        <v>68</v>
      </c>
      <c r="B8" s="10">
        <v>40</v>
      </c>
      <c r="C8" s="10">
        <v>40</v>
      </c>
      <c r="D8" s="10">
        <v>40</v>
      </c>
      <c r="E8" s="10">
        <v>40</v>
      </c>
      <c r="F8" s="10">
        <v>40</v>
      </c>
      <c r="G8" s="10">
        <v>40</v>
      </c>
      <c r="H8" s="10">
        <v>40</v>
      </c>
      <c r="I8" s="10">
        <v>40</v>
      </c>
      <c r="J8" s="10">
        <v>40</v>
      </c>
      <c r="K8" s="10">
        <v>40</v>
      </c>
      <c r="L8" s="10">
        <v>40</v>
      </c>
      <c r="M8" s="10">
        <v>250</v>
      </c>
      <c r="N8" s="11">
        <f>SUM(B8:M8)</f>
        <v>690</v>
      </c>
      <c r="O8" s="11">
        <f>IF(N8=0,"-",N8/12)</f>
        <v>57.5</v>
      </c>
    </row>
    <row r="9" spans="1:15" ht="19.5" customHeight="1" x14ac:dyDescent="0.3">
      <c r="A9" s="21" t="s">
        <v>69</v>
      </c>
      <c r="B9" s="54">
        <f t="shared" ref="B9:N9" si="0">SUM(B5:B8)</f>
        <v>220</v>
      </c>
      <c r="C9" s="54">
        <f t="shared" si="0"/>
        <v>220</v>
      </c>
      <c r="D9" s="54">
        <f t="shared" si="0"/>
        <v>220</v>
      </c>
      <c r="E9" s="54">
        <f t="shared" si="0"/>
        <v>220</v>
      </c>
      <c r="F9" s="54">
        <f t="shared" si="0"/>
        <v>220</v>
      </c>
      <c r="G9" s="54">
        <f t="shared" si="0"/>
        <v>220</v>
      </c>
      <c r="H9" s="54">
        <f t="shared" si="0"/>
        <v>220</v>
      </c>
      <c r="I9" s="54">
        <f t="shared" si="0"/>
        <v>2020</v>
      </c>
      <c r="J9" s="54">
        <f t="shared" si="0"/>
        <v>220</v>
      </c>
      <c r="K9" s="54">
        <f t="shared" si="0"/>
        <v>220</v>
      </c>
      <c r="L9" s="54">
        <f t="shared" si="0"/>
        <v>220</v>
      </c>
      <c r="M9" s="54">
        <f t="shared" si="0"/>
        <v>830</v>
      </c>
      <c r="N9" s="54">
        <f t="shared" si="0"/>
        <v>5050</v>
      </c>
      <c r="O9" s="54">
        <f>IF(N9=0,"-",N9/12)</f>
        <v>420.83333333333331</v>
      </c>
    </row>
    <row r="10" spans="1:15" ht="13.5" customHeigh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19.5" customHeight="1" x14ac:dyDescent="0.3">
      <c r="A11" s="20" t="s">
        <v>70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15" customHeight="1" x14ac:dyDescent="0.3">
      <c r="A12" s="55" t="s">
        <v>71</v>
      </c>
      <c r="B12" s="56">
        <v>40</v>
      </c>
      <c r="C12" s="56">
        <v>40</v>
      </c>
      <c r="D12" s="56">
        <v>40</v>
      </c>
      <c r="E12" s="56">
        <v>40</v>
      </c>
      <c r="F12" s="56">
        <v>40</v>
      </c>
      <c r="G12" s="56">
        <v>40</v>
      </c>
      <c r="H12" s="56">
        <v>40</v>
      </c>
      <c r="I12" s="56">
        <v>40</v>
      </c>
      <c r="J12" s="56">
        <v>40</v>
      </c>
      <c r="K12" s="56">
        <v>40</v>
      </c>
      <c r="L12" s="56">
        <v>40</v>
      </c>
      <c r="M12" s="56">
        <v>40</v>
      </c>
      <c r="N12" s="57">
        <f>SUM(B12:M12)</f>
        <v>480</v>
      </c>
      <c r="O12" s="57">
        <f>IF(N12=0,"-",N12/12)</f>
        <v>40</v>
      </c>
    </row>
    <row r="13" spans="1:15" ht="15" customHeight="1" x14ac:dyDescent="0.3">
      <c r="A13" s="9" t="s">
        <v>72</v>
      </c>
      <c r="B13" s="10">
        <v>70</v>
      </c>
      <c r="C13" s="10">
        <v>70</v>
      </c>
      <c r="D13" s="10">
        <v>70</v>
      </c>
      <c r="E13" s="10">
        <v>70</v>
      </c>
      <c r="F13" s="10">
        <v>70</v>
      </c>
      <c r="G13" s="10">
        <v>70</v>
      </c>
      <c r="H13" s="10">
        <v>70</v>
      </c>
      <c r="I13" s="10">
        <v>70</v>
      </c>
      <c r="J13" s="10">
        <v>70</v>
      </c>
      <c r="K13" s="10">
        <v>70</v>
      </c>
      <c r="L13" s="10">
        <v>70</v>
      </c>
      <c r="M13" s="10">
        <v>70</v>
      </c>
      <c r="N13" s="11">
        <f>SUM(B13:M13)</f>
        <v>840</v>
      </c>
      <c r="O13" s="11">
        <f>IF(N13=0,"-",N13/12)</f>
        <v>70</v>
      </c>
    </row>
    <row r="14" spans="1:15" ht="15" customHeight="1" x14ac:dyDescent="0.3">
      <c r="A14" s="55" t="s">
        <v>73</v>
      </c>
      <c r="B14" s="56">
        <v>80</v>
      </c>
      <c r="C14" s="56">
        <v>200</v>
      </c>
      <c r="D14" s="56">
        <v>80</v>
      </c>
      <c r="E14" s="56">
        <v>80</v>
      </c>
      <c r="F14" s="56">
        <v>80</v>
      </c>
      <c r="G14" s="56">
        <v>80</v>
      </c>
      <c r="H14" s="56">
        <v>80</v>
      </c>
      <c r="I14" s="56">
        <v>200</v>
      </c>
      <c r="J14" s="56">
        <v>80</v>
      </c>
      <c r="K14" s="56">
        <v>80</v>
      </c>
      <c r="L14" s="56">
        <v>80</v>
      </c>
      <c r="M14" s="56">
        <v>80</v>
      </c>
      <c r="N14" s="57">
        <f>SUM(B14:M14)</f>
        <v>1200</v>
      </c>
      <c r="O14" s="57">
        <f>IF(N14=0,"-",N14/12)</f>
        <v>100</v>
      </c>
    </row>
    <row r="15" spans="1:15" ht="19.5" customHeight="1" x14ac:dyDescent="0.3">
      <c r="A15" s="21" t="s">
        <v>74</v>
      </c>
      <c r="B15" s="54">
        <f t="shared" ref="B15:N15" si="1">SUM(B12:B14)</f>
        <v>190</v>
      </c>
      <c r="C15" s="54">
        <f t="shared" si="1"/>
        <v>310</v>
      </c>
      <c r="D15" s="54">
        <f t="shared" si="1"/>
        <v>190</v>
      </c>
      <c r="E15" s="54">
        <f t="shared" si="1"/>
        <v>190</v>
      </c>
      <c r="F15" s="54">
        <f t="shared" si="1"/>
        <v>190</v>
      </c>
      <c r="G15" s="54">
        <f t="shared" si="1"/>
        <v>190</v>
      </c>
      <c r="H15" s="54">
        <f t="shared" si="1"/>
        <v>190</v>
      </c>
      <c r="I15" s="54">
        <f t="shared" si="1"/>
        <v>310</v>
      </c>
      <c r="J15" s="54">
        <f t="shared" si="1"/>
        <v>190</v>
      </c>
      <c r="K15" s="54">
        <f t="shared" si="1"/>
        <v>190</v>
      </c>
      <c r="L15" s="54">
        <f t="shared" si="1"/>
        <v>190</v>
      </c>
      <c r="M15" s="54">
        <f t="shared" si="1"/>
        <v>190</v>
      </c>
      <c r="N15" s="54">
        <f t="shared" si="1"/>
        <v>2520</v>
      </c>
      <c r="O15" s="54">
        <f>IF(N15=0,"-",N15/12)</f>
        <v>210</v>
      </c>
    </row>
    <row r="16" spans="1:15" ht="13.5" customHeight="1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9.5" customHeight="1" x14ac:dyDescent="0.3">
      <c r="A17" s="20" t="s">
        <v>75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15" ht="15" customHeight="1" x14ac:dyDescent="0.3">
      <c r="A18" s="55" t="s">
        <v>76</v>
      </c>
      <c r="B18" s="56">
        <v>35</v>
      </c>
      <c r="C18" s="56">
        <v>35</v>
      </c>
      <c r="D18" s="56">
        <v>35</v>
      </c>
      <c r="E18" s="56">
        <v>35</v>
      </c>
      <c r="F18" s="56">
        <v>35</v>
      </c>
      <c r="G18" s="56">
        <v>35</v>
      </c>
      <c r="H18" s="56">
        <v>35</v>
      </c>
      <c r="I18" s="56">
        <v>35</v>
      </c>
      <c r="J18" s="56">
        <v>35</v>
      </c>
      <c r="K18" s="56">
        <v>35</v>
      </c>
      <c r="L18" s="56">
        <v>35</v>
      </c>
      <c r="M18" s="56">
        <v>35</v>
      </c>
      <c r="N18" s="57">
        <f>SUM(B18:M18)</f>
        <v>420</v>
      </c>
      <c r="O18" s="57">
        <f>IF(N18=0,"-",N18/12)</f>
        <v>35</v>
      </c>
    </row>
    <row r="19" spans="1:15" ht="19.5" customHeight="1" x14ac:dyDescent="0.3">
      <c r="A19" s="21" t="s">
        <v>77</v>
      </c>
      <c r="B19" s="54">
        <f t="shared" ref="B19:N19" si="2">SUM(B18:B18)</f>
        <v>35</v>
      </c>
      <c r="C19" s="54">
        <f t="shared" si="2"/>
        <v>35</v>
      </c>
      <c r="D19" s="54">
        <f t="shared" si="2"/>
        <v>35</v>
      </c>
      <c r="E19" s="54">
        <f t="shared" si="2"/>
        <v>35</v>
      </c>
      <c r="F19" s="54">
        <f t="shared" si="2"/>
        <v>35</v>
      </c>
      <c r="G19" s="54">
        <f t="shared" si="2"/>
        <v>35</v>
      </c>
      <c r="H19" s="54">
        <f t="shared" si="2"/>
        <v>35</v>
      </c>
      <c r="I19" s="54">
        <f t="shared" si="2"/>
        <v>35</v>
      </c>
      <c r="J19" s="54">
        <f t="shared" si="2"/>
        <v>35</v>
      </c>
      <c r="K19" s="54">
        <f t="shared" si="2"/>
        <v>35</v>
      </c>
      <c r="L19" s="54">
        <f t="shared" si="2"/>
        <v>35</v>
      </c>
      <c r="M19" s="54">
        <f t="shared" si="2"/>
        <v>35</v>
      </c>
      <c r="N19" s="54">
        <f t="shared" si="2"/>
        <v>420</v>
      </c>
      <c r="O19" s="54">
        <f>IF(N19=0,"-",N19/12)</f>
        <v>35</v>
      </c>
    </row>
    <row r="20" spans="1:15" ht="13.5" customHeight="1" x14ac:dyDescent="0.3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ht="19.5" customHeight="1" x14ac:dyDescent="0.3">
      <c r="A21" s="20" t="s">
        <v>78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ht="15" customHeight="1" x14ac:dyDescent="0.3">
      <c r="A22" s="55" t="s">
        <v>79</v>
      </c>
      <c r="B22" s="56">
        <v>250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7">
        <f>SUM(B22:M22)</f>
        <v>250</v>
      </c>
      <c r="O22" s="57">
        <f>IF(N22=0,"-",N22/12)</f>
        <v>20.833333333333332</v>
      </c>
    </row>
    <row r="23" spans="1:15" ht="15" customHeight="1" x14ac:dyDescent="0.3">
      <c r="A23" s="9" t="s">
        <v>80</v>
      </c>
      <c r="B23" s="10">
        <v>40</v>
      </c>
      <c r="C23" s="10">
        <v>40</v>
      </c>
      <c r="D23" s="10">
        <v>40</v>
      </c>
      <c r="E23" s="10">
        <v>40</v>
      </c>
      <c r="F23" s="10">
        <v>40</v>
      </c>
      <c r="G23" s="10">
        <v>40</v>
      </c>
      <c r="H23" s="10">
        <v>40</v>
      </c>
      <c r="I23" s="10">
        <v>40</v>
      </c>
      <c r="J23" s="10">
        <v>40</v>
      </c>
      <c r="K23" s="10">
        <v>40</v>
      </c>
      <c r="L23" s="10">
        <v>40</v>
      </c>
      <c r="M23" s="10">
        <v>40</v>
      </c>
      <c r="N23" s="11">
        <f>SUM(B23:M23)</f>
        <v>480</v>
      </c>
      <c r="O23" s="11">
        <f>IF(N23=0,"-",N23/12)</f>
        <v>40</v>
      </c>
    </row>
    <row r="24" spans="1:15" ht="15" customHeight="1" x14ac:dyDescent="0.3">
      <c r="A24" s="55" t="s">
        <v>81</v>
      </c>
      <c r="B24" s="56">
        <v>20</v>
      </c>
      <c r="C24" s="56">
        <v>20</v>
      </c>
      <c r="D24" s="56">
        <v>20</v>
      </c>
      <c r="E24" s="56">
        <v>20</v>
      </c>
      <c r="F24" s="56">
        <v>20</v>
      </c>
      <c r="G24" s="56">
        <v>20</v>
      </c>
      <c r="H24" s="56">
        <v>20</v>
      </c>
      <c r="I24" s="56">
        <v>20</v>
      </c>
      <c r="J24" s="56">
        <v>20</v>
      </c>
      <c r="K24" s="56">
        <v>20</v>
      </c>
      <c r="L24" s="56">
        <v>20</v>
      </c>
      <c r="M24" s="56">
        <v>20</v>
      </c>
      <c r="N24" s="57">
        <f>SUM(B24:M24)</f>
        <v>240</v>
      </c>
      <c r="O24" s="57">
        <f>IF(N24=0,"-",N24/12)</f>
        <v>20</v>
      </c>
    </row>
    <row r="25" spans="1:15" ht="15" customHeight="1" x14ac:dyDescent="0.3">
      <c r="A25" s="9" t="s">
        <v>82</v>
      </c>
      <c r="B25" s="10">
        <v>30</v>
      </c>
      <c r="C25" s="10">
        <v>30</v>
      </c>
      <c r="D25" s="10">
        <v>30</v>
      </c>
      <c r="E25" s="10">
        <v>30</v>
      </c>
      <c r="F25" s="10">
        <v>30</v>
      </c>
      <c r="G25" s="10">
        <v>30</v>
      </c>
      <c r="H25" s="10">
        <v>30</v>
      </c>
      <c r="I25" s="10">
        <v>30</v>
      </c>
      <c r="J25" s="10">
        <v>30</v>
      </c>
      <c r="K25" s="10">
        <v>30</v>
      </c>
      <c r="L25" s="10">
        <v>30</v>
      </c>
      <c r="M25" s="10">
        <v>30</v>
      </c>
      <c r="N25" s="11">
        <f>SUM(B25:M25)</f>
        <v>360</v>
      </c>
      <c r="O25" s="11">
        <f>IF(N25=0,"-",N25/12)</f>
        <v>30</v>
      </c>
    </row>
    <row r="26" spans="1:15" ht="19.5" customHeight="1" x14ac:dyDescent="0.3">
      <c r="A26" s="21" t="s">
        <v>83</v>
      </c>
      <c r="B26" s="54">
        <f t="shared" ref="B26:N26" si="3">SUM(B22:B25)</f>
        <v>340</v>
      </c>
      <c r="C26" s="54">
        <f t="shared" si="3"/>
        <v>90</v>
      </c>
      <c r="D26" s="54">
        <f t="shared" si="3"/>
        <v>90</v>
      </c>
      <c r="E26" s="54">
        <f t="shared" si="3"/>
        <v>90</v>
      </c>
      <c r="F26" s="54">
        <f t="shared" si="3"/>
        <v>90</v>
      </c>
      <c r="G26" s="54">
        <f t="shared" si="3"/>
        <v>90</v>
      </c>
      <c r="H26" s="54">
        <f t="shared" si="3"/>
        <v>90</v>
      </c>
      <c r="I26" s="54">
        <f t="shared" si="3"/>
        <v>90</v>
      </c>
      <c r="J26" s="54">
        <f t="shared" si="3"/>
        <v>90</v>
      </c>
      <c r="K26" s="54">
        <f t="shared" si="3"/>
        <v>90</v>
      </c>
      <c r="L26" s="54">
        <f t="shared" si="3"/>
        <v>90</v>
      </c>
      <c r="M26" s="54">
        <f t="shared" si="3"/>
        <v>90</v>
      </c>
      <c r="N26" s="54">
        <f t="shared" si="3"/>
        <v>1330</v>
      </c>
      <c r="O26" s="54">
        <f>IF(N26=0,"-",N26/12)</f>
        <v>110.83333333333333</v>
      </c>
    </row>
  </sheetData>
  <mergeCells count="2">
    <mergeCell ref="A1:O1"/>
    <mergeCell ref="A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"/>
  <sheetViews>
    <sheetView showGridLines="0" zoomScale="80" zoomScaleNormal="80" workbookViewId="0">
      <selection activeCell="D26" sqref="D26"/>
    </sheetView>
  </sheetViews>
  <sheetFormatPr defaultColWidth="8.6328125" defaultRowHeight="14.5" x14ac:dyDescent="0.35"/>
  <cols>
    <col min="1" max="1" width="38.1796875" customWidth="1"/>
    <col min="2" max="13" width="8" customWidth="1"/>
    <col min="14" max="14" width="14" customWidth="1"/>
    <col min="15" max="15" width="12" customWidth="1"/>
  </cols>
  <sheetData>
    <row r="1" spans="1:15" ht="31.5" customHeight="1" x14ac:dyDescent="0.35">
      <c r="A1" s="76" t="s">
        <v>84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5.75" customHeight="1" x14ac:dyDescent="0.35">
      <c r="A2" s="63" t="s">
        <v>85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ht="27.75" customHeight="1" x14ac:dyDescent="0.35">
      <c r="A3" s="58" t="s">
        <v>2</v>
      </c>
      <c r="B3" s="59" t="s">
        <v>3</v>
      </c>
      <c r="C3" s="59" t="s">
        <v>4</v>
      </c>
      <c r="D3" s="59" t="s">
        <v>5</v>
      </c>
      <c r="E3" s="59" t="s">
        <v>6</v>
      </c>
      <c r="F3" s="59" t="s">
        <v>7</v>
      </c>
      <c r="G3" s="59" t="s">
        <v>8</v>
      </c>
      <c r="H3" s="59" t="s">
        <v>9</v>
      </c>
      <c r="I3" s="59" t="s">
        <v>10</v>
      </c>
      <c r="J3" s="59" t="s">
        <v>11</v>
      </c>
      <c r="K3" s="59" t="s">
        <v>12</v>
      </c>
      <c r="L3" s="59" t="s">
        <v>13</v>
      </c>
      <c r="M3" s="59" t="s">
        <v>14</v>
      </c>
      <c r="N3" s="22" t="s">
        <v>15</v>
      </c>
      <c r="O3" s="22" t="s">
        <v>16</v>
      </c>
    </row>
    <row r="4" spans="1:15" ht="19.5" customHeight="1" x14ac:dyDescent="0.35">
      <c r="A4" s="77" t="s">
        <v>86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5" ht="15" customHeight="1" x14ac:dyDescent="0.35">
      <c r="A5" s="23" t="s">
        <v>87</v>
      </c>
      <c r="B5" s="24">
        <v>50</v>
      </c>
      <c r="C5" s="24">
        <v>50</v>
      </c>
      <c r="D5" s="24">
        <v>50</v>
      </c>
      <c r="E5" s="24">
        <v>50</v>
      </c>
      <c r="F5" s="24">
        <v>50</v>
      </c>
      <c r="G5" s="24">
        <v>50</v>
      </c>
      <c r="H5" s="24">
        <v>50</v>
      </c>
      <c r="I5" s="24">
        <v>50</v>
      </c>
      <c r="J5" s="24">
        <v>50</v>
      </c>
      <c r="K5" s="24">
        <v>50</v>
      </c>
      <c r="L5" s="24">
        <v>50</v>
      </c>
      <c r="M5" s="24">
        <v>50</v>
      </c>
      <c r="N5" s="25">
        <f>SUM(B5:M5)</f>
        <v>600</v>
      </c>
      <c r="O5" s="25">
        <f>IF(N5=0,"-",N5/12)</f>
        <v>50</v>
      </c>
    </row>
    <row r="6" spans="1:15" ht="15" customHeight="1" x14ac:dyDescent="0.35">
      <c r="A6" s="26" t="s">
        <v>88</v>
      </c>
      <c r="B6" s="27">
        <v>140</v>
      </c>
      <c r="C6" s="27">
        <v>140</v>
      </c>
      <c r="D6" s="27">
        <v>140</v>
      </c>
      <c r="E6" s="27">
        <v>140</v>
      </c>
      <c r="F6" s="27">
        <v>140</v>
      </c>
      <c r="G6" s="27">
        <v>140</v>
      </c>
      <c r="H6" s="27">
        <v>140</v>
      </c>
      <c r="I6" s="27">
        <v>140</v>
      </c>
      <c r="J6" s="27">
        <v>140</v>
      </c>
      <c r="K6" s="27">
        <v>140</v>
      </c>
      <c r="L6" s="27">
        <v>140</v>
      </c>
      <c r="M6" s="27">
        <v>140</v>
      </c>
      <c r="N6" s="28">
        <f>SUM(B6:M6)</f>
        <v>1680</v>
      </c>
      <c r="O6" s="28">
        <f>IF(N6=0,"-",N6/12)</f>
        <v>140</v>
      </c>
    </row>
    <row r="7" spans="1:15" ht="19.5" customHeight="1" x14ac:dyDescent="0.35">
      <c r="A7" s="60" t="s">
        <v>89</v>
      </c>
      <c r="B7" s="61">
        <f t="shared" ref="B7:N7" si="0">SUM(B5:B6)</f>
        <v>190</v>
      </c>
      <c r="C7" s="61">
        <f t="shared" si="0"/>
        <v>190</v>
      </c>
      <c r="D7" s="61">
        <f t="shared" si="0"/>
        <v>190</v>
      </c>
      <c r="E7" s="61">
        <f t="shared" si="0"/>
        <v>190</v>
      </c>
      <c r="F7" s="61">
        <f t="shared" si="0"/>
        <v>190</v>
      </c>
      <c r="G7" s="61">
        <f t="shared" si="0"/>
        <v>190</v>
      </c>
      <c r="H7" s="61">
        <f t="shared" si="0"/>
        <v>190</v>
      </c>
      <c r="I7" s="61">
        <f t="shared" si="0"/>
        <v>190</v>
      </c>
      <c r="J7" s="61">
        <f t="shared" si="0"/>
        <v>190</v>
      </c>
      <c r="K7" s="61">
        <f t="shared" si="0"/>
        <v>190</v>
      </c>
      <c r="L7" s="61">
        <f t="shared" si="0"/>
        <v>190</v>
      </c>
      <c r="M7" s="61">
        <f t="shared" si="0"/>
        <v>190</v>
      </c>
      <c r="N7" s="61">
        <f t="shared" si="0"/>
        <v>2280</v>
      </c>
      <c r="O7" s="61">
        <f>IF(N7=0,"-",N7/12)</f>
        <v>190</v>
      </c>
    </row>
    <row r="9" spans="1:15" ht="19.5" customHeight="1" x14ac:dyDescent="0.35">
      <c r="A9" s="77" t="s">
        <v>90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</row>
    <row r="10" spans="1:15" ht="15" customHeight="1" x14ac:dyDescent="0.35">
      <c r="A10" s="23" t="s">
        <v>91</v>
      </c>
      <c r="B10" s="24">
        <v>320</v>
      </c>
      <c r="C10" s="24">
        <v>320</v>
      </c>
      <c r="D10" s="24">
        <v>320</v>
      </c>
      <c r="E10" s="24">
        <v>320</v>
      </c>
      <c r="F10" s="24">
        <v>320</v>
      </c>
      <c r="G10" s="24">
        <v>320</v>
      </c>
      <c r="H10" s="24">
        <v>320</v>
      </c>
      <c r="I10" s="24">
        <v>320</v>
      </c>
      <c r="J10" s="24">
        <v>320</v>
      </c>
      <c r="K10" s="24">
        <v>320</v>
      </c>
      <c r="L10" s="24">
        <v>320</v>
      </c>
      <c r="M10" s="24">
        <v>320</v>
      </c>
      <c r="N10" s="25">
        <f>SUM(B10:M10)</f>
        <v>3840</v>
      </c>
      <c r="O10" s="25">
        <f>IF(N10=0,"-",N10/12)</f>
        <v>320</v>
      </c>
    </row>
    <row r="11" spans="1:15" ht="15" customHeight="1" x14ac:dyDescent="0.35">
      <c r="A11" s="26" t="s">
        <v>92</v>
      </c>
      <c r="B11" s="27">
        <v>150</v>
      </c>
      <c r="C11" s="27">
        <v>150</v>
      </c>
      <c r="D11" s="27">
        <v>150</v>
      </c>
      <c r="E11" s="27">
        <v>150</v>
      </c>
      <c r="F11" s="27">
        <v>150</v>
      </c>
      <c r="G11" s="27">
        <v>150</v>
      </c>
      <c r="H11" s="27">
        <v>150</v>
      </c>
      <c r="I11" s="27">
        <v>150</v>
      </c>
      <c r="J11" s="27">
        <v>150</v>
      </c>
      <c r="K11" s="27">
        <v>150</v>
      </c>
      <c r="L11" s="27">
        <v>150</v>
      </c>
      <c r="M11" s="27">
        <v>150</v>
      </c>
      <c r="N11" s="28">
        <f>SUM(B11:M11)</f>
        <v>1800</v>
      </c>
      <c r="O11" s="28">
        <f>IF(N11=0,"-",N11/12)</f>
        <v>150</v>
      </c>
    </row>
    <row r="12" spans="1:15" ht="15" customHeight="1" x14ac:dyDescent="0.35">
      <c r="A12" s="23" t="s">
        <v>93</v>
      </c>
      <c r="B12" s="24"/>
      <c r="C12" s="24"/>
      <c r="D12" s="24"/>
      <c r="E12" s="24"/>
      <c r="F12" s="24"/>
      <c r="G12" s="24">
        <v>100</v>
      </c>
      <c r="H12" s="24"/>
      <c r="I12" s="24"/>
      <c r="J12" s="24"/>
      <c r="K12" s="24"/>
      <c r="L12" s="24"/>
      <c r="M12" s="24">
        <v>100</v>
      </c>
      <c r="N12" s="25">
        <f>SUM(B12:M12)</f>
        <v>200</v>
      </c>
      <c r="O12" s="25">
        <f>IF(N12=0,"-",N12/12)</f>
        <v>16.666666666666668</v>
      </c>
    </row>
    <row r="13" spans="1:15" ht="19.5" customHeight="1" x14ac:dyDescent="0.35">
      <c r="A13" s="60" t="s">
        <v>94</v>
      </c>
      <c r="B13" s="61">
        <f t="shared" ref="B13:N13" si="1">SUM(B10:B12)</f>
        <v>470</v>
      </c>
      <c r="C13" s="61">
        <f t="shared" si="1"/>
        <v>470</v>
      </c>
      <c r="D13" s="61">
        <f t="shared" si="1"/>
        <v>470</v>
      </c>
      <c r="E13" s="61">
        <f t="shared" si="1"/>
        <v>470</v>
      </c>
      <c r="F13" s="61">
        <f t="shared" si="1"/>
        <v>470</v>
      </c>
      <c r="G13" s="61">
        <f t="shared" si="1"/>
        <v>570</v>
      </c>
      <c r="H13" s="61">
        <f t="shared" si="1"/>
        <v>470</v>
      </c>
      <c r="I13" s="61">
        <f t="shared" si="1"/>
        <v>470</v>
      </c>
      <c r="J13" s="61">
        <f t="shared" si="1"/>
        <v>470</v>
      </c>
      <c r="K13" s="61">
        <f t="shared" si="1"/>
        <v>470</v>
      </c>
      <c r="L13" s="61">
        <f t="shared" si="1"/>
        <v>470</v>
      </c>
      <c r="M13" s="61">
        <f t="shared" si="1"/>
        <v>570</v>
      </c>
      <c r="N13" s="61">
        <f t="shared" si="1"/>
        <v>5840</v>
      </c>
      <c r="O13" s="61">
        <f>IF(N13=0,"-",N13/12)</f>
        <v>486.66666666666669</v>
      </c>
    </row>
    <row r="15" spans="1:15" ht="19.5" customHeight="1" x14ac:dyDescent="0.35">
      <c r="A15" s="77" t="s">
        <v>95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</row>
    <row r="16" spans="1:15" ht="15" customHeight="1" x14ac:dyDescent="0.35">
      <c r="A16" s="23" t="s">
        <v>96</v>
      </c>
      <c r="B16" s="24">
        <v>100</v>
      </c>
      <c r="C16" s="24">
        <v>100</v>
      </c>
      <c r="D16" s="24">
        <v>100</v>
      </c>
      <c r="E16" s="24">
        <v>100</v>
      </c>
      <c r="F16" s="24">
        <v>100</v>
      </c>
      <c r="G16" s="24">
        <v>100</v>
      </c>
      <c r="H16" s="24">
        <v>100</v>
      </c>
      <c r="I16" s="24">
        <v>100</v>
      </c>
      <c r="J16" s="24">
        <v>100</v>
      </c>
      <c r="K16" s="24">
        <v>100</v>
      </c>
      <c r="L16" s="24">
        <v>100</v>
      </c>
      <c r="M16" s="24">
        <v>100</v>
      </c>
      <c r="N16" s="25">
        <f>SUM(B16:M16)</f>
        <v>1200</v>
      </c>
      <c r="O16" s="25">
        <f>IF(N16=0,"-",N16/12)</f>
        <v>100</v>
      </c>
    </row>
    <row r="17" spans="1:15" ht="15" customHeight="1" x14ac:dyDescent="0.35">
      <c r="A17" s="26" t="s">
        <v>97</v>
      </c>
      <c r="B17" s="27">
        <v>100</v>
      </c>
      <c r="C17" s="27">
        <v>100</v>
      </c>
      <c r="D17" s="27">
        <v>100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N17" s="28">
        <f>SUM(B17:M17)</f>
        <v>1200</v>
      </c>
      <c r="O17" s="28">
        <f>IF(N17=0,"-",N17/12)</f>
        <v>100</v>
      </c>
    </row>
    <row r="18" spans="1:15" ht="15" customHeight="1" x14ac:dyDescent="0.35">
      <c r="A18" s="23" t="s">
        <v>98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>
        <f>SUM(B18:M18)</f>
        <v>0</v>
      </c>
      <c r="O18" s="25" t="str">
        <f>IF(N18=0,"-",N18/12)</f>
        <v>-</v>
      </c>
    </row>
    <row r="19" spans="1:15" ht="19.5" customHeight="1" x14ac:dyDescent="0.35">
      <c r="A19" s="60" t="s">
        <v>99</v>
      </c>
      <c r="B19" s="61">
        <f t="shared" ref="B19:N19" si="2">SUM(B16:B18)</f>
        <v>200</v>
      </c>
      <c r="C19" s="61">
        <f t="shared" si="2"/>
        <v>200</v>
      </c>
      <c r="D19" s="61">
        <f t="shared" si="2"/>
        <v>200</v>
      </c>
      <c r="E19" s="61">
        <f t="shared" si="2"/>
        <v>200</v>
      </c>
      <c r="F19" s="61">
        <f t="shared" si="2"/>
        <v>200</v>
      </c>
      <c r="G19" s="61">
        <f t="shared" si="2"/>
        <v>200</v>
      </c>
      <c r="H19" s="61">
        <f t="shared" si="2"/>
        <v>200</v>
      </c>
      <c r="I19" s="61">
        <f t="shared" si="2"/>
        <v>200</v>
      </c>
      <c r="J19" s="61">
        <f t="shared" si="2"/>
        <v>200</v>
      </c>
      <c r="K19" s="61">
        <f t="shared" si="2"/>
        <v>200</v>
      </c>
      <c r="L19" s="61">
        <f t="shared" si="2"/>
        <v>200</v>
      </c>
      <c r="M19" s="61">
        <f t="shared" si="2"/>
        <v>200</v>
      </c>
      <c r="N19" s="61">
        <f t="shared" si="2"/>
        <v>2400</v>
      </c>
      <c r="O19" s="61">
        <f>IF(N19=0,"-",N19/12)</f>
        <v>200</v>
      </c>
    </row>
  </sheetData>
  <mergeCells count="5">
    <mergeCell ref="A1:O1"/>
    <mergeCell ref="A2:O2"/>
    <mergeCell ref="A4:O4"/>
    <mergeCell ref="A9:O9"/>
    <mergeCell ref="A15:O15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3"/>
  <sheetViews>
    <sheetView showGridLines="0" tabSelected="1" zoomScale="80" zoomScaleNormal="80" workbookViewId="0">
      <selection sqref="A1:P1"/>
    </sheetView>
  </sheetViews>
  <sheetFormatPr defaultColWidth="8.6328125" defaultRowHeight="14.5" x14ac:dyDescent="0.35"/>
  <cols>
    <col min="1" max="1" width="36" customWidth="1"/>
    <col min="2" max="13" width="8" customWidth="1"/>
    <col min="14" max="14" width="14" customWidth="1"/>
    <col min="15" max="17" width="12" customWidth="1"/>
  </cols>
  <sheetData>
    <row r="1" spans="1:16" ht="31.5" customHeight="1" x14ac:dyDescent="0.35">
      <c r="A1" s="62" t="s">
        <v>100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ht="15.75" customHeight="1" x14ac:dyDescent="0.35">
      <c r="A2" s="63" t="s">
        <v>101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4" spans="1:16" ht="21.75" customHeight="1" x14ac:dyDescent="0.35">
      <c r="A4" s="64" t="s">
        <v>102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6" ht="27.75" customHeight="1" x14ac:dyDescent="0.35">
      <c r="A5" s="22"/>
      <c r="B5" s="22" t="s">
        <v>3</v>
      </c>
      <c r="C5" s="22" t="s">
        <v>4</v>
      </c>
      <c r="D5" s="22" t="s">
        <v>5</v>
      </c>
      <c r="E5" s="22" t="s">
        <v>6</v>
      </c>
      <c r="F5" s="22" t="s">
        <v>7</v>
      </c>
      <c r="G5" s="22" t="s">
        <v>8</v>
      </c>
      <c r="H5" s="22" t="s">
        <v>9</v>
      </c>
      <c r="I5" s="22" t="s">
        <v>10</v>
      </c>
      <c r="J5" s="22" t="s">
        <v>11</v>
      </c>
      <c r="K5" s="22" t="s">
        <v>12</v>
      </c>
      <c r="L5" s="22" t="s">
        <v>13</v>
      </c>
      <c r="M5" s="22" t="s">
        <v>14</v>
      </c>
      <c r="N5" s="22" t="s">
        <v>15</v>
      </c>
      <c r="O5" s="22" t="s">
        <v>16</v>
      </c>
      <c r="P5" s="22" t="s">
        <v>103</v>
      </c>
    </row>
    <row r="6" spans="1:16" ht="19.5" customHeight="1" x14ac:dyDescent="0.35">
      <c r="A6" s="29" t="s">
        <v>104</v>
      </c>
      <c r="B6" s="30">
        <f>'📥 Entrate'!B8+'📥 Entrate'!B15</f>
        <v>3815</v>
      </c>
      <c r="C6" s="30">
        <f>'📥 Entrate'!C8+'📥 Entrate'!C15</f>
        <v>3815</v>
      </c>
      <c r="D6" s="30">
        <f>'📥 Entrate'!D8+'📥 Entrate'!D15</f>
        <v>3815</v>
      </c>
      <c r="E6" s="30">
        <f>'📥 Entrate'!E8+'📥 Entrate'!E15</f>
        <v>3815</v>
      </c>
      <c r="F6" s="30">
        <f>'📥 Entrate'!F8+'📥 Entrate'!F15</f>
        <v>3815</v>
      </c>
      <c r="G6" s="30">
        <f>'📥 Entrate'!G8+'📥 Entrate'!G15</f>
        <v>3815</v>
      </c>
      <c r="H6" s="30">
        <f>'📥 Entrate'!H8+'📥 Entrate'!H15</f>
        <v>3815</v>
      </c>
      <c r="I6" s="30">
        <f>'📥 Entrate'!I8+'📥 Entrate'!I15</f>
        <v>3815</v>
      </c>
      <c r="J6" s="30">
        <f>'📥 Entrate'!J8+'📥 Entrate'!J15</f>
        <v>3815</v>
      </c>
      <c r="K6" s="30">
        <f>'📥 Entrate'!K8+'📥 Entrate'!K15</f>
        <v>3815</v>
      </c>
      <c r="L6" s="30">
        <f>'📥 Entrate'!L8+'📥 Entrate'!L15</f>
        <v>3815</v>
      </c>
      <c r="M6" s="30">
        <f>'📥 Entrate'!M8+'📥 Entrate'!M15</f>
        <v>7615</v>
      </c>
      <c r="N6" s="31">
        <f>SUM(B6:M6)</f>
        <v>49580</v>
      </c>
      <c r="O6" s="31">
        <f>IF(N6=0,"-",N6/12)</f>
        <v>4131.666666666667</v>
      </c>
      <c r="P6" s="32" t="s">
        <v>105</v>
      </c>
    </row>
    <row r="7" spans="1:16" ht="19.5" customHeight="1" x14ac:dyDescent="0.35">
      <c r="A7" s="33" t="s">
        <v>106</v>
      </c>
      <c r="B7" s="34">
        <f>'🏠 Spese Essenziali'!B9+'🏠 Spese Essenziali'!B17+'🏠 Spese Essenziali'!B23+'🏠 Spese Essenziali'!B28+'🏠 Spese Essenziali'!B35+'🏠 Spese Essenziali'!B40</f>
        <v>2934</v>
      </c>
      <c r="C7" s="34">
        <f>'🏠 Spese Essenziali'!C9+'🏠 Spese Essenziali'!C17+'🏠 Spese Essenziali'!C23+'🏠 Spese Essenziali'!C28+'🏠 Spese Essenziali'!C35+'🏠 Spese Essenziali'!C40</f>
        <v>2324</v>
      </c>
      <c r="D7" s="34">
        <f>'🏠 Spese Essenziali'!D9+'🏠 Spese Essenziali'!D17+'🏠 Spese Essenziali'!D23+'🏠 Spese Essenziali'!D28+'🏠 Spese Essenziali'!D35+'🏠 Spese Essenziali'!D40</f>
        <v>3189</v>
      </c>
      <c r="E7" s="34">
        <f>'🏠 Spese Essenziali'!E9+'🏠 Spese Essenziali'!E17+'🏠 Spese Essenziali'!E23+'🏠 Spese Essenziali'!E28+'🏠 Spese Essenziali'!E35+'🏠 Spese Essenziali'!E40</f>
        <v>2199</v>
      </c>
      <c r="F7" s="34">
        <f>'🏠 Spese Essenziali'!F9+'🏠 Spese Essenziali'!F17+'🏠 Spese Essenziali'!F23+'🏠 Spese Essenziali'!F28+'🏠 Spese Essenziali'!F35+'🏠 Spese Essenziali'!F40</f>
        <v>2579</v>
      </c>
      <c r="G7" s="34">
        <f>'🏠 Spese Essenziali'!G9+'🏠 Spese Essenziali'!G17+'🏠 Spese Essenziali'!G23+'🏠 Spese Essenziali'!G28+'🏠 Spese Essenziali'!G35+'🏠 Spese Essenziali'!G40</f>
        <v>2549</v>
      </c>
      <c r="H7" s="34">
        <f>'🏠 Spese Essenziali'!H9+'🏠 Spese Essenziali'!H17+'🏠 Spese Essenziali'!H23+'🏠 Spese Essenziali'!H28+'🏠 Spese Essenziali'!H35+'🏠 Spese Essenziali'!H40</f>
        <v>2199</v>
      </c>
      <c r="I7" s="34">
        <f>'🏠 Spese Essenziali'!I9+'🏠 Spese Essenziali'!I17+'🏠 Spese Essenziali'!I23+'🏠 Spese Essenziali'!I28+'🏠 Spese Essenziali'!I35+'🏠 Spese Essenziali'!I40</f>
        <v>2199</v>
      </c>
      <c r="J7" s="34">
        <f>'🏠 Spese Essenziali'!J9+'🏠 Spese Essenziali'!J17+'🏠 Spese Essenziali'!J23+'🏠 Spese Essenziali'!J28+'🏠 Spese Essenziali'!J35+'🏠 Spese Essenziali'!J40</f>
        <v>2179</v>
      </c>
      <c r="K7" s="34">
        <f>'🏠 Spese Essenziali'!K9+'🏠 Spese Essenziali'!K17+'🏠 Spese Essenziali'!K23+'🏠 Spese Essenziali'!K28+'🏠 Spese Essenziali'!K35+'🏠 Spese Essenziali'!K40</f>
        <v>2209</v>
      </c>
      <c r="L7" s="34">
        <f>'🏠 Spese Essenziali'!L9+'🏠 Spese Essenziali'!L17+'🏠 Spese Essenziali'!L23+'🏠 Spese Essenziali'!L28+'🏠 Spese Essenziali'!L35+'🏠 Spese Essenziali'!L40</f>
        <v>2294</v>
      </c>
      <c r="M7" s="34">
        <f>'🏠 Spese Essenziali'!M9+'🏠 Spese Essenziali'!M17+'🏠 Spese Essenziali'!M23+'🏠 Spese Essenziali'!M28+'🏠 Spese Essenziali'!M35+'🏠 Spese Essenziali'!M40</f>
        <v>2779</v>
      </c>
      <c r="N7" s="31">
        <f>SUM(B7:M7)</f>
        <v>29633</v>
      </c>
      <c r="O7" s="31">
        <f>IF(N7=0,"-",N7/12)</f>
        <v>2469.4166666666665</v>
      </c>
      <c r="P7" s="35">
        <f>IF($N$6=0,"-",N7/$N$6)</f>
        <v>0.59768051633723274</v>
      </c>
    </row>
    <row r="8" spans="1:16" ht="19.5" customHeight="1" x14ac:dyDescent="0.35">
      <c r="A8" s="36" t="s">
        <v>107</v>
      </c>
      <c r="B8" s="37">
        <f>'🛍️ Spese Non Essenziali'!B9+'🛍️ Spese Non Essenziali'!B15+'🛍️ Spese Non Essenziali'!B19+'🛍️ Spese Non Essenziali'!B26</f>
        <v>785</v>
      </c>
      <c r="C8" s="37">
        <f>'🛍️ Spese Non Essenziali'!C9+'🛍️ Spese Non Essenziali'!C15+'🛍️ Spese Non Essenziali'!C19+'🛍️ Spese Non Essenziali'!C26</f>
        <v>655</v>
      </c>
      <c r="D8" s="37">
        <f>'🛍️ Spese Non Essenziali'!D9+'🛍️ Spese Non Essenziali'!D15+'🛍️ Spese Non Essenziali'!D19+'🛍️ Spese Non Essenziali'!D26</f>
        <v>535</v>
      </c>
      <c r="E8" s="37">
        <f>'🛍️ Spese Non Essenziali'!E9+'🛍️ Spese Non Essenziali'!E15+'🛍️ Spese Non Essenziali'!E19+'🛍️ Spese Non Essenziali'!E26</f>
        <v>535</v>
      </c>
      <c r="F8" s="37">
        <f>'🛍️ Spese Non Essenziali'!F9+'🛍️ Spese Non Essenziali'!F15+'🛍️ Spese Non Essenziali'!F19+'🛍️ Spese Non Essenziali'!F26</f>
        <v>535</v>
      </c>
      <c r="G8" s="37">
        <f>'🛍️ Spese Non Essenziali'!G9+'🛍️ Spese Non Essenziali'!G15+'🛍️ Spese Non Essenziali'!G19+'🛍️ Spese Non Essenziali'!G26</f>
        <v>535</v>
      </c>
      <c r="H8" s="37">
        <f>'🛍️ Spese Non Essenziali'!H9+'🛍️ Spese Non Essenziali'!H15+'🛍️ Spese Non Essenziali'!H19+'🛍️ Spese Non Essenziali'!H26</f>
        <v>535</v>
      </c>
      <c r="I8" s="37">
        <f>'🛍️ Spese Non Essenziali'!I9+'🛍️ Spese Non Essenziali'!I15+'🛍️ Spese Non Essenziali'!I19+'🛍️ Spese Non Essenziali'!I26</f>
        <v>2455</v>
      </c>
      <c r="J8" s="37">
        <f>'🛍️ Spese Non Essenziali'!J9+'🛍️ Spese Non Essenziali'!J15+'🛍️ Spese Non Essenziali'!J19+'🛍️ Spese Non Essenziali'!J26</f>
        <v>535</v>
      </c>
      <c r="K8" s="37">
        <f>'🛍️ Spese Non Essenziali'!K9+'🛍️ Spese Non Essenziali'!K15+'🛍️ Spese Non Essenziali'!K19+'🛍️ Spese Non Essenziali'!K26</f>
        <v>535</v>
      </c>
      <c r="L8" s="37">
        <f>'🛍️ Spese Non Essenziali'!L9+'🛍️ Spese Non Essenziali'!L15+'🛍️ Spese Non Essenziali'!L19+'🛍️ Spese Non Essenziali'!L26</f>
        <v>535</v>
      </c>
      <c r="M8" s="37">
        <f>'🛍️ Spese Non Essenziali'!M9+'🛍️ Spese Non Essenziali'!M15+'🛍️ Spese Non Essenziali'!M19+'🛍️ Spese Non Essenziali'!M26</f>
        <v>1145</v>
      </c>
      <c r="N8" s="31">
        <f>SUM(B8:M8)</f>
        <v>9320</v>
      </c>
      <c r="O8" s="31">
        <f>IF(N8=0,"-",N8/12)</f>
        <v>776.66666666666663</v>
      </c>
      <c r="P8" s="38">
        <f>IF($N$6=0,"-",N8/$N$6)</f>
        <v>0.18797902379991932</v>
      </c>
    </row>
    <row r="9" spans="1:16" ht="19.5" customHeight="1" x14ac:dyDescent="0.35">
      <c r="A9" s="60" t="s">
        <v>108</v>
      </c>
      <c r="B9" s="61">
        <f>'💰 Risparmio'!B7+'💰 Risparmio'!B13+'💰 Risparmio'!B19</f>
        <v>860</v>
      </c>
      <c r="C9" s="61">
        <f>'💰 Risparmio'!C7+'💰 Risparmio'!C13+'💰 Risparmio'!C19</f>
        <v>860</v>
      </c>
      <c r="D9" s="61">
        <f>'💰 Risparmio'!D7+'💰 Risparmio'!D13+'💰 Risparmio'!D19</f>
        <v>860</v>
      </c>
      <c r="E9" s="61">
        <f>'💰 Risparmio'!E7+'💰 Risparmio'!E13+'💰 Risparmio'!E19</f>
        <v>860</v>
      </c>
      <c r="F9" s="61">
        <f>'💰 Risparmio'!F7+'💰 Risparmio'!F13+'💰 Risparmio'!F19</f>
        <v>860</v>
      </c>
      <c r="G9" s="61">
        <f>'💰 Risparmio'!G7+'💰 Risparmio'!G13+'💰 Risparmio'!G19</f>
        <v>960</v>
      </c>
      <c r="H9" s="61">
        <f>'💰 Risparmio'!H7+'💰 Risparmio'!H13+'💰 Risparmio'!H19</f>
        <v>860</v>
      </c>
      <c r="I9" s="61">
        <f>'💰 Risparmio'!I7+'💰 Risparmio'!I13+'💰 Risparmio'!I19</f>
        <v>860</v>
      </c>
      <c r="J9" s="61">
        <f>'💰 Risparmio'!J7+'💰 Risparmio'!J13+'💰 Risparmio'!J19</f>
        <v>860</v>
      </c>
      <c r="K9" s="61">
        <f>'💰 Risparmio'!K7+'💰 Risparmio'!K13+'💰 Risparmio'!K19</f>
        <v>860</v>
      </c>
      <c r="L9" s="61">
        <f>'💰 Risparmio'!L7+'💰 Risparmio'!L13+'💰 Risparmio'!L19</f>
        <v>860</v>
      </c>
      <c r="M9" s="61">
        <f>'💰 Risparmio'!M7+'💰 Risparmio'!M13+'💰 Risparmio'!M19</f>
        <v>960</v>
      </c>
      <c r="N9" s="31">
        <f>SUM(B9:M9)</f>
        <v>10520</v>
      </c>
      <c r="O9" s="31">
        <f>IF(N9=0,"-",N9/12)</f>
        <v>876.66666666666663</v>
      </c>
      <c r="P9" s="39">
        <f>IF($N$6=0,"-",N9/$N$6)</f>
        <v>0.21218233158531666</v>
      </c>
    </row>
    <row r="10" spans="1:16" ht="24" customHeight="1" x14ac:dyDescent="0.35">
      <c r="A10" s="40" t="s">
        <v>109</v>
      </c>
      <c r="B10" s="31">
        <f t="shared" ref="B10:M10" si="0">B6-B7-B8-B9</f>
        <v>-764</v>
      </c>
      <c r="C10" s="31">
        <f t="shared" si="0"/>
        <v>-24</v>
      </c>
      <c r="D10" s="31">
        <f t="shared" si="0"/>
        <v>-769</v>
      </c>
      <c r="E10" s="31">
        <f t="shared" si="0"/>
        <v>221</v>
      </c>
      <c r="F10" s="31">
        <f t="shared" si="0"/>
        <v>-159</v>
      </c>
      <c r="G10" s="31">
        <f t="shared" si="0"/>
        <v>-229</v>
      </c>
      <c r="H10" s="31">
        <f t="shared" si="0"/>
        <v>221</v>
      </c>
      <c r="I10" s="31">
        <f t="shared" si="0"/>
        <v>-1699</v>
      </c>
      <c r="J10" s="31">
        <f t="shared" si="0"/>
        <v>241</v>
      </c>
      <c r="K10" s="31">
        <f t="shared" si="0"/>
        <v>211</v>
      </c>
      <c r="L10" s="31">
        <f t="shared" si="0"/>
        <v>126</v>
      </c>
      <c r="M10" s="31">
        <f t="shared" si="0"/>
        <v>2731</v>
      </c>
      <c r="N10" s="31">
        <f>SUM(B10:M10)</f>
        <v>107</v>
      </c>
      <c r="O10" s="31">
        <f>IF(N10=0,"-",N10/12)</f>
        <v>8.9166666666666661</v>
      </c>
      <c r="P10" s="35">
        <f>IF($N$6=0,"-",N10/$N$6)</f>
        <v>2.1581282775312628E-3</v>
      </c>
    </row>
    <row r="12" spans="1:16" ht="21.75" customHeight="1" x14ac:dyDescent="0.35">
      <c r="A12" s="64" t="s">
        <v>110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</row>
    <row r="13" spans="1:16" ht="18" customHeight="1" x14ac:dyDescent="0.35">
      <c r="A13" s="65" t="s">
        <v>111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41">
        <f>IF(N6=0,"-",N9/N6)</f>
        <v>0.21218233158531666</v>
      </c>
      <c r="O13" s="42"/>
      <c r="P13" s="42"/>
    </row>
    <row r="14" spans="1:16" ht="18" customHeight="1" x14ac:dyDescent="0.35">
      <c r="A14" s="65" t="s">
        <v>112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41">
        <f>IF(N6=0,"-",N7/N6)</f>
        <v>0.59768051633723274</v>
      </c>
      <c r="O14" s="42"/>
      <c r="P14" s="42"/>
    </row>
    <row r="15" spans="1:16" ht="18" customHeight="1" x14ac:dyDescent="0.35">
      <c r="A15" s="65" t="s">
        <v>113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41">
        <f>IF(N6=0,"-",N8/N6)</f>
        <v>0.18797902379991932</v>
      </c>
      <c r="O15" s="42"/>
      <c r="P15" s="42"/>
    </row>
    <row r="16" spans="1:16" ht="18" customHeight="1" x14ac:dyDescent="0.35">
      <c r="A16" s="66" t="s">
        <v>114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43">
        <f>N6</f>
        <v>49580</v>
      </c>
      <c r="O16" s="44"/>
      <c r="P16" s="44"/>
    </row>
    <row r="17" spans="1:17" ht="18" customHeight="1" x14ac:dyDescent="0.35">
      <c r="A17" s="66" t="s">
        <v>115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43">
        <f>N7+N8</f>
        <v>38953</v>
      </c>
      <c r="O17" s="44"/>
      <c r="P17" s="44"/>
    </row>
    <row r="18" spans="1:17" ht="18" customHeight="1" x14ac:dyDescent="0.35">
      <c r="A18" s="66" t="s">
        <v>116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43">
        <f>N10</f>
        <v>107</v>
      </c>
      <c r="O18" s="44"/>
      <c r="P18" s="44"/>
    </row>
    <row r="20" spans="1:17" ht="21.75" customHeight="1" x14ac:dyDescent="0.35">
      <c r="A20" s="69" t="s">
        <v>117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</row>
    <row r="21" spans="1:17" ht="18" customHeight="1" x14ac:dyDescent="0.35">
      <c r="A21" s="67" t="s">
        <v>118</v>
      </c>
      <c r="B21" s="67"/>
      <c r="C21" s="67"/>
      <c r="D21" s="67"/>
      <c r="E21" s="67"/>
      <c r="F21" s="67"/>
      <c r="G21" s="67"/>
      <c r="H21" s="67"/>
      <c r="I21" s="67"/>
      <c r="J21" s="67"/>
      <c r="K21" s="45">
        <f>IF(N6=0,"-",N7/N6)</f>
        <v>0.59768051633723274</v>
      </c>
      <c r="L21" s="68" t="s">
        <v>119</v>
      </c>
      <c r="M21" s="68"/>
      <c r="N21" s="68"/>
      <c r="O21" s="68"/>
      <c r="P21" s="68"/>
    </row>
    <row r="22" spans="1:17" ht="18" customHeight="1" x14ac:dyDescent="0.35">
      <c r="A22" s="67" t="s">
        <v>120</v>
      </c>
      <c r="B22" s="67"/>
      <c r="C22" s="67"/>
      <c r="D22" s="67"/>
      <c r="E22" s="67"/>
      <c r="F22" s="67"/>
      <c r="G22" s="67"/>
      <c r="H22" s="67"/>
      <c r="I22" s="67"/>
      <c r="J22" s="67"/>
      <c r="K22" s="45">
        <f>IF(N6=0,"-",N8/N6)</f>
        <v>0.18797902379991932</v>
      </c>
      <c r="L22" s="68" t="s">
        <v>121</v>
      </c>
      <c r="M22" s="68"/>
      <c r="N22" s="68"/>
      <c r="O22" s="68"/>
      <c r="P22" s="68"/>
    </row>
    <row r="23" spans="1:17" ht="18" customHeight="1" x14ac:dyDescent="0.35">
      <c r="A23" s="67" t="s">
        <v>122</v>
      </c>
      <c r="B23" s="67"/>
      <c r="C23" s="67"/>
      <c r="D23" s="67"/>
      <c r="E23" s="67"/>
      <c r="F23" s="67"/>
      <c r="G23" s="67"/>
      <c r="H23" s="67"/>
      <c r="I23" s="67"/>
      <c r="J23" s="67"/>
      <c r="K23" s="45">
        <f>IF(N6=0,"-",N9/N6)</f>
        <v>0.21218233158531666</v>
      </c>
      <c r="L23" s="68" t="s">
        <v>123</v>
      </c>
      <c r="M23" s="68"/>
      <c r="N23" s="68"/>
      <c r="O23" s="68"/>
      <c r="P23" s="68"/>
    </row>
    <row r="25" spans="1:17" ht="15" customHeight="1" x14ac:dyDescent="0.35">
      <c r="A25" t="s">
        <v>124</v>
      </c>
      <c r="B25" t="s">
        <v>3</v>
      </c>
      <c r="C25" t="s">
        <v>4</v>
      </c>
      <c r="D25" t="s">
        <v>5</v>
      </c>
      <c r="E25" t="s">
        <v>6</v>
      </c>
      <c r="F25" t="s">
        <v>7</v>
      </c>
      <c r="G25" t="s">
        <v>8</v>
      </c>
      <c r="H25" t="s">
        <v>9</v>
      </c>
      <c r="I25" t="s">
        <v>10</v>
      </c>
      <c r="J25" t="s">
        <v>11</v>
      </c>
      <c r="K25" t="s">
        <v>12</v>
      </c>
      <c r="L25" t="s">
        <v>13</v>
      </c>
      <c r="M25" t="s">
        <v>14</v>
      </c>
    </row>
    <row r="26" spans="1:17" ht="15" customHeight="1" x14ac:dyDescent="0.35">
      <c r="A26" t="s">
        <v>125</v>
      </c>
      <c r="B26" s="46">
        <f t="shared" ref="B26:M26" si="1">B6</f>
        <v>3815</v>
      </c>
      <c r="C26" s="46">
        <f t="shared" si="1"/>
        <v>3815</v>
      </c>
      <c r="D26" s="46">
        <f t="shared" si="1"/>
        <v>3815</v>
      </c>
      <c r="E26" s="46">
        <f t="shared" si="1"/>
        <v>3815</v>
      </c>
      <c r="F26" s="46">
        <f t="shared" si="1"/>
        <v>3815</v>
      </c>
      <c r="G26" s="46">
        <f t="shared" si="1"/>
        <v>3815</v>
      </c>
      <c r="H26" s="46">
        <f t="shared" si="1"/>
        <v>3815</v>
      </c>
      <c r="I26" s="46">
        <f t="shared" si="1"/>
        <v>3815</v>
      </c>
      <c r="J26" s="46">
        <f t="shared" si="1"/>
        <v>3815</v>
      </c>
      <c r="K26" s="46">
        <f t="shared" si="1"/>
        <v>3815</v>
      </c>
      <c r="L26" s="46">
        <f t="shared" si="1"/>
        <v>3815</v>
      </c>
      <c r="M26" s="46">
        <f t="shared" si="1"/>
        <v>7615</v>
      </c>
    </row>
    <row r="27" spans="1:17" ht="15" customHeight="1" x14ac:dyDescent="0.35">
      <c r="A27" t="s">
        <v>126</v>
      </c>
      <c r="B27" s="46">
        <f t="shared" ref="B27:M27" si="2">B7</f>
        <v>2934</v>
      </c>
      <c r="C27" s="46">
        <f t="shared" si="2"/>
        <v>2324</v>
      </c>
      <c r="D27" s="46">
        <f t="shared" si="2"/>
        <v>3189</v>
      </c>
      <c r="E27" s="46">
        <f t="shared" si="2"/>
        <v>2199</v>
      </c>
      <c r="F27" s="46">
        <f t="shared" si="2"/>
        <v>2579</v>
      </c>
      <c r="G27" s="46">
        <f t="shared" si="2"/>
        <v>2549</v>
      </c>
      <c r="H27" s="46">
        <f t="shared" si="2"/>
        <v>2199</v>
      </c>
      <c r="I27" s="46">
        <f t="shared" si="2"/>
        <v>2199</v>
      </c>
      <c r="J27" s="46">
        <f t="shared" si="2"/>
        <v>2179</v>
      </c>
      <c r="K27" s="46">
        <f t="shared" si="2"/>
        <v>2209</v>
      </c>
      <c r="L27" s="46">
        <f t="shared" si="2"/>
        <v>2294</v>
      </c>
      <c r="M27" s="46">
        <f t="shared" si="2"/>
        <v>2779</v>
      </c>
    </row>
    <row r="28" spans="1:17" ht="15" customHeight="1" x14ac:dyDescent="0.35">
      <c r="A28" t="s">
        <v>127</v>
      </c>
      <c r="B28" s="46">
        <f t="shared" ref="B28:M28" si="3">B8</f>
        <v>785</v>
      </c>
      <c r="C28" s="46">
        <f t="shared" si="3"/>
        <v>655</v>
      </c>
      <c r="D28" s="46">
        <f t="shared" si="3"/>
        <v>535</v>
      </c>
      <c r="E28" s="46">
        <f t="shared" si="3"/>
        <v>535</v>
      </c>
      <c r="F28" s="46">
        <f t="shared" si="3"/>
        <v>535</v>
      </c>
      <c r="G28" s="46">
        <f t="shared" si="3"/>
        <v>535</v>
      </c>
      <c r="H28" s="46">
        <f t="shared" si="3"/>
        <v>535</v>
      </c>
      <c r="I28" s="46">
        <f t="shared" si="3"/>
        <v>2455</v>
      </c>
      <c r="J28" s="46">
        <f t="shared" si="3"/>
        <v>535</v>
      </c>
      <c r="K28" s="46">
        <f t="shared" si="3"/>
        <v>535</v>
      </c>
      <c r="L28" s="46">
        <f t="shared" si="3"/>
        <v>535</v>
      </c>
      <c r="M28" s="46">
        <f t="shared" si="3"/>
        <v>1145</v>
      </c>
    </row>
    <row r="29" spans="1:17" ht="15" customHeight="1" x14ac:dyDescent="0.35">
      <c r="A29" t="s">
        <v>128</v>
      </c>
      <c r="B29" s="46">
        <f t="shared" ref="B29:M29" si="4">B9</f>
        <v>860</v>
      </c>
      <c r="C29" s="46">
        <f t="shared" si="4"/>
        <v>860</v>
      </c>
      <c r="D29" s="46">
        <f t="shared" si="4"/>
        <v>860</v>
      </c>
      <c r="E29" s="46">
        <f t="shared" si="4"/>
        <v>860</v>
      </c>
      <c r="F29" s="46">
        <f t="shared" si="4"/>
        <v>860</v>
      </c>
      <c r="G29" s="46">
        <f t="shared" si="4"/>
        <v>960</v>
      </c>
      <c r="H29" s="46">
        <f t="shared" si="4"/>
        <v>860</v>
      </c>
      <c r="I29" s="46">
        <f t="shared" si="4"/>
        <v>860</v>
      </c>
      <c r="J29" s="46">
        <f t="shared" si="4"/>
        <v>860</v>
      </c>
      <c r="K29" s="46">
        <f t="shared" si="4"/>
        <v>860</v>
      </c>
      <c r="L29" s="46">
        <f t="shared" si="4"/>
        <v>860</v>
      </c>
      <c r="M29" s="46">
        <f t="shared" si="4"/>
        <v>960</v>
      </c>
    </row>
    <row r="30" spans="1:17" ht="15" customHeight="1" x14ac:dyDescent="0.35">
      <c r="P30" t="s">
        <v>129</v>
      </c>
    </row>
    <row r="31" spans="1:17" ht="15" customHeight="1" x14ac:dyDescent="0.35">
      <c r="P31" t="s">
        <v>126</v>
      </c>
      <c r="Q31" s="46">
        <f>N7</f>
        <v>29633</v>
      </c>
    </row>
    <row r="32" spans="1:17" ht="15" customHeight="1" x14ac:dyDescent="0.35">
      <c r="P32" t="s">
        <v>127</v>
      </c>
      <c r="Q32" s="46">
        <f>N8</f>
        <v>9320</v>
      </c>
    </row>
    <row r="33" spans="16:17" ht="15" customHeight="1" x14ac:dyDescent="0.35">
      <c r="P33" t="s">
        <v>128</v>
      </c>
      <c r="Q33" s="46">
        <f>N9</f>
        <v>10520</v>
      </c>
    </row>
  </sheetData>
  <mergeCells count="17">
    <mergeCell ref="A23:J23"/>
    <mergeCell ref="L23:P23"/>
    <mergeCell ref="A20:P20"/>
    <mergeCell ref="A21:J21"/>
    <mergeCell ref="L21:P21"/>
    <mergeCell ref="A22:J22"/>
    <mergeCell ref="L22:P22"/>
    <mergeCell ref="A14:M14"/>
    <mergeCell ref="A15:M15"/>
    <mergeCell ref="A16:M16"/>
    <mergeCell ref="A17:M17"/>
    <mergeCell ref="A18:M18"/>
    <mergeCell ref="A1:P1"/>
    <mergeCell ref="A2:P2"/>
    <mergeCell ref="A4:P4"/>
    <mergeCell ref="A12:P12"/>
    <mergeCell ref="A13:M1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2"/>
  <sheetViews>
    <sheetView showGridLines="0" zoomScale="80" zoomScaleNormal="80" workbookViewId="0">
      <selection sqref="A1:B1"/>
    </sheetView>
  </sheetViews>
  <sheetFormatPr defaultColWidth="8.6328125" defaultRowHeight="14.5" x14ac:dyDescent="0.35"/>
  <cols>
    <col min="1" max="1" width="30" customWidth="1"/>
    <col min="2" max="2" width="65" customWidth="1"/>
  </cols>
  <sheetData>
    <row r="1" spans="1:2" ht="31.5" customHeight="1" x14ac:dyDescent="0.35">
      <c r="A1" s="78" t="s">
        <v>130</v>
      </c>
      <c r="B1" s="78"/>
    </row>
    <row r="2" spans="1:2" ht="18" customHeight="1" x14ac:dyDescent="0.35">
      <c r="A2" s="47"/>
      <c r="B2" s="48"/>
    </row>
    <row r="3" spans="1:2" ht="18" customHeight="1" x14ac:dyDescent="0.35">
      <c r="A3" s="49" t="s">
        <v>131</v>
      </c>
      <c r="B3" s="48" t="s">
        <v>132</v>
      </c>
    </row>
    <row r="4" spans="1:2" ht="18" customHeight="1" x14ac:dyDescent="0.35">
      <c r="A4" s="49" t="s">
        <v>133</v>
      </c>
      <c r="B4" s="48" t="s">
        <v>134</v>
      </c>
    </row>
    <row r="5" spans="1:2" ht="18" customHeight="1" x14ac:dyDescent="0.35">
      <c r="A5" s="47"/>
      <c r="B5" s="48"/>
    </row>
    <row r="6" spans="1:2" ht="24" customHeight="1" x14ac:dyDescent="0.35">
      <c r="A6" s="49" t="s">
        <v>135</v>
      </c>
      <c r="B6" s="48" t="s">
        <v>136</v>
      </c>
    </row>
    <row r="7" spans="1:2" ht="24" customHeight="1" x14ac:dyDescent="0.35">
      <c r="A7" s="49" t="s">
        <v>137</v>
      </c>
      <c r="B7" s="48" t="s">
        <v>138</v>
      </c>
    </row>
    <row r="8" spans="1:2" ht="24" customHeight="1" x14ac:dyDescent="0.35">
      <c r="A8" s="49" t="s">
        <v>139</v>
      </c>
      <c r="B8" s="48" t="s">
        <v>140</v>
      </c>
    </row>
    <row r="9" spans="1:2" ht="24" customHeight="1" x14ac:dyDescent="0.35">
      <c r="A9" s="49" t="s">
        <v>141</v>
      </c>
      <c r="B9" s="48" t="s">
        <v>142</v>
      </c>
    </row>
    <row r="10" spans="1:2" ht="24" customHeight="1" x14ac:dyDescent="0.35">
      <c r="A10" s="49" t="s">
        <v>143</v>
      </c>
      <c r="B10" s="48" t="s">
        <v>144</v>
      </c>
    </row>
    <row r="11" spans="1:2" ht="18" customHeight="1" x14ac:dyDescent="0.35">
      <c r="A11" s="47"/>
      <c r="B11" s="48"/>
    </row>
    <row r="12" spans="1:2" ht="24" customHeight="1" x14ac:dyDescent="0.35">
      <c r="A12" s="49" t="s">
        <v>145</v>
      </c>
      <c r="B12" s="48" t="s">
        <v>146</v>
      </c>
    </row>
    <row r="13" spans="1:2" ht="24" customHeight="1" x14ac:dyDescent="0.35">
      <c r="A13" s="47"/>
      <c r="B13" s="48" t="s">
        <v>147</v>
      </c>
    </row>
    <row r="14" spans="1:2" ht="18" customHeight="1" x14ac:dyDescent="0.35">
      <c r="A14" s="47"/>
      <c r="B14" s="48"/>
    </row>
    <row r="15" spans="1:2" ht="24" customHeight="1" x14ac:dyDescent="0.35">
      <c r="A15" s="49" t="s">
        <v>148</v>
      </c>
      <c r="B15" s="48" t="s">
        <v>149</v>
      </c>
    </row>
    <row r="16" spans="1:2" ht="24" customHeight="1" x14ac:dyDescent="0.35">
      <c r="A16" s="47"/>
      <c r="B16" s="48" t="s">
        <v>150</v>
      </c>
    </row>
    <row r="17" spans="1:2" ht="24" customHeight="1" x14ac:dyDescent="0.35">
      <c r="A17" s="47"/>
      <c r="B17" s="48" t="s">
        <v>151</v>
      </c>
    </row>
    <row r="18" spans="1:2" ht="24" customHeight="1" x14ac:dyDescent="0.35">
      <c r="A18" s="47"/>
      <c r="B18" s="48" t="s">
        <v>152</v>
      </c>
    </row>
    <row r="19" spans="1:2" ht="18" customHeight="1" x14ac:dyDescent="0.35">
      <c r="A19" s="47"/>
      <c r="B19" s="48"/>
    </row>
    <row r="20" spans="1:2" ht="24" customHeight="1" x14ac:dyDescent="0.35">
      <c r="A20" s="49" t="s">
        <v>153</v>
      </c>
      <c r="B20" s="48" t="s">
        <v>154</v>
      </c>
    </row>
    <row r="21" spans="1:2" ht="18" customHeight="1" x14ac:dyDescent="0.35">
      <c r="A21" s="47"/>
      <c r="B21" s="48"/>
    </row>
    <row r="22" spans="1:2" ht="24" customHeight="1" x14ac:dyDescent="0.35">
      <c r="A22" s="49" t="s">
        <v>155</v>
      </c>
      <c r="B22" s="48" t="s">
        <v>156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📥 Entrate</vt:lpstr>
      <vt:lpstr>🏠 Spese Essenziali</vt:lpstr>
      <vt:lpstr>🛍️ Spese Non Essenziali</vt:lpstr>
      <vt:lpstr>💰 Risparmio</vt:lpstr>
      <vt:lpstr>📊 Riepilogo</vt:lpstr>
      <vt:lpstr>ℹ️ Guida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Gianluca Pettini</cp:lastModifiedBy>
  <cp:revision>4</cp:revision>
  <dcterms:created xsi:type="dcterms:W3CDTF">2026-06-12T05:26:27Z</dcterms:created>
  <dcterms:modified xsi:type="dcterms:W3CDTF">2026-07-27T18:24:32Z</dcterms:modified>
  <dc:language>en-US</dc:language>
</cp:coreProperties>
</file>